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300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 prema izvorima f" sheetId="10" r:id="rId5"/>
    <sheet name="Račun financiranja " sheetId="9" r:id="rId6"/>
    <sheet name="Programska klasifikacija" sheetId="7" r:id="rId7"/>
    <sheet name="List1" sheetId="12" r:id="rId8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7" i="7"/>
  <c r="H77"/>
  <c r="F77"/>
  <c r="I91"/>
  <c r="I92"/>
  <c r="I93"/>
  <c r="G91"/>
  <c r="H91"/>
  <c r="F91"/>
  <c r="G92"/>
  <c r="H92"/>
  <c r="F92"/>
  <c r="G24" l="1"/>
  <c r="H24"/>
  <c r="F24"/>
  <c r="H35" i="8"/>
  <c r="H19"/>
  <c r="E21"/>
  <c r="C21"/>
  <c r="E6"/>
  <c r="C6"/>
  <c r="K83" i="3"/>
  <c r="K84"/>
  <c r="K85"/>
  <c r="K86"/>
  <c r="K81"/>
  <c r="K82"/>
  <c r="K91"/>
  <c r="K92"/>
  <c r="K93"/>
  <c r="H10"/>
  <c r="I10"/>
  <c r="H39"/>
  <c r="I39"/>
  <c r="K74"/>
  <c r="K60"/>
  <c r="K53"/>
  <c r="G39"/>
  <c r="J11"/>
  <c r="J10" s="1"/>
  <c r="H40"/>
  <c r="H79"/>
  <c r="H11"/>
  <c r="G89" l="1"/>
  <c r="K12" i="1"/>
  <c r="L22"/>
  <c r="L23"/>
  <c r="L24"/>
  <c r="L21"/>
  <c r="K22"/>
  <c r="K23"/>
  <c r="K24"/>
  <c r="K21"/>
  <c r="L16"/>
  <c r="G49" i="3" l="1"/>
  <c r="I90" i="7"/>
  <c r="I98"/>
  <c r="I99"/>
  <c r="I101"/>
  <c r="I72"/>
  <c r="I75"/>
  <c r="I76"/>
  <c r="I80"/>
  <c r="I83"/>
  <c r="I84"/>
  <c r="I85"/>
  <c r="I86"/>
  <c r="I87"/>
  <c r="I50"/>
  <c r="I51"/>
  <c r="I52"/>
  <c r="I53"/>
  <c r="I54"/>
  <c r="I55"/>
  <c r="I56"/>
  <c r="I57"/>
  <c r="I58"/>
  <c r="I61"/>
  <c r="I62"/>
  <c r="I63"/>
  <c r="I65"/>
  <c r="I68"/>
  <c r="I25"/>
  <c r="I29"/>
  <c r="I32"/>
  <c r="I33"/>
  <c r="I35"/>
  <c r="I36"/>
  <c r="I37"/>
  <c r="I38"/>
  <c r="I39"/>
  <c r="I40"/>
  <c r="I41"/>
  <c r="I42"/>
  <c r="I43"/>
  <c r="I44"/>
  <c r="I45"/>
  <c r="I46"/>
  <c r="I47"/>
  <c r="I48"/>
  <c r="I49"/>
  <c r="I16"/>
  <c r="I17"/>
  <c r="I18"/>
  <c r="I21"/>
  <c r="H9" i="11"/>
  <c r="H10"/>
  <c r="H8" i="8"/>
  <c r="H9"/>
  <c r="H12"/>
  <c r="H13"/>
  <c r="H15"/>
  <c r="H16"/>
  <c r="H18"/>
  <c r="H20"/>
  <c r="H23"/>
  <c r="H24"/>
  <c r="H25"/>
  <c r="H28"/>
  <c r="H29"/>
  <c r="H31"/>
  <c r="H32"/>
  <c r="H34"/>
  <c r="H37"/>
  <c r="L90" i="3"/>
  <c r="L91"/>
  <c r="L92"/>
  <c r="L93"/>
  <c r="L94"/>
  <c r="L95"/>
  <c r="L66"/>
  <c r="L67"/>
  <c r="L68"/>
  <c r="L69"/>
  <c r="L70"/>
  <c r="L72"/>
  <c r="L73"/>
  <c r="L74"/>
  <c r="L75"/>
  <c r="L76"/>
  <c r="L77"/>
  <c r="L80"/>
  <c r="L81"/>
  <c r="L82"/>
  <c r="L83"/>
  <c r="L84"/>
  <c r="L85"/>
  <c r="L86"/>
  <c r="L43"/>
  <c r="L45"/>
  <c r="L47"/>
  <c r="L50"/>
  <c r="L51"/>
  <c r="L52"/>
  <c r="L53"/>
  <c r="L55"/>
  <c r="L56"/>
  <c r="L57"/>
  <c r="L58"/>
  <c r="L59"/>
  <c r="L60"/>
  <c r="L62"/>
  <c r="L63"/>
  <c r="L64"/>
  <c r="L65"/>
  <c r="L14"/>
  <c r="L16"/>
  <c r="L17"/>
  <c r="L18"/>
  <c r="L21"/>
  <c r="L22"/>
  <c r="L25"/>
  <c r="L26"/>
  <c r="L27"/>
  <c r="L28"/>
  <c r="L31"/>
  <c r="L32"/>
  <c r="L33"/>
  <c r="L34"/>
  <c r="L11" i="1"/>
  <c r="L12"/>
  <c r="L14"/>
  <c r="L15"/>
  <c r="I10"/>
  <c r="I13"/>
  <c r="H28" i="7"/>
  <c r="H20"/>
  <c r="H19" s="1"/>
  <c r="F8" i="11"/>
  <c r="G20" i="7"/>
  <c r="G19" s="1"/>
  <c r="G28"/>
  <c r="G74"/>
  <c r="G73" s="1"/>
  <c r="F20"/>
  <c r="F19" s="1"/>
  <c r="I19" l="1"/>
  <c r="I20"/>
  <c r="I16" i="1"/>
  <c r="I25" s="1"/>
  <c r="F28" i="7"/>
  <c r="I28" s="1"/>
  <c r="E8" i="11" l="1"/>
  <c r="C8" l="1"/>
  <c r="D36" i="8"/>
  <c r="E36"/>
  <c r="F36"/>
  <c r="C36"/>
  <c r="H54" i="3"/>
  <c r="I54"/>
  <c r="J54"/>
  <c r="G54"/>
  <c r="G9" i="11"/>
  <c r="G10"/>
  <c r="H102" i="7"/>
  <c r="I102" s="1"/>
  <c r="G8" i="8"/>
  <c r="G12"/>
  <c r="G13"/>
  <c r="G16"/>
  <c r="G23"/>
  <c r="G24"/>
  <c r="G28"/>
  <c r="G29"/>
  <c r="G32"/>
  <c r="G37"/>
  <c r="K90" i="3"/>
  <c r="K94"/>
  <c r="K62"/>
  <c r="K63"/>
  <c r="K64"/>
  <c r="K65"/>
  <c r="K66"/>
  <c r="K67"/>
  <c r="K68"/>
  <c r="K69"/>
  <c r="K70"/>
  <c r="K72"/>
  <c r="K73"/>
  <c r="K75"/>
  <c r="K76"/>
  <c r="K77"/>
  <c r="K80"/>
  <c r="K43"/>
  <c r="K45"/>
  <c r="K47"/>
  <c r="K50"/>
  <c r="K51"/>
  <c r="K52"/>
  <c r="K55"/>
  <c r="K56"/>
  <c r="K57"/>
  <c r="K58"/>
  <c r="K59"/>
  <c r="H36" i="8" l="1"/>
  <c r="D21"/>
  <c r="L54" i="3"/>
  <c r="K16"/>
  <c r="K21"/>
  <c r="K25"/>
  <c r="K31"/>
  <c r="K11" i="1"/>
  <c r="K14"/>
  <c r="K15"/>
  <c r="G31" i="7" l="1"/>
  <c r="H31"/>
  <c r="I31" s="1"/>
  <c r="F31"/>
  <c r="G60"/>
  <c r="G59" s="1"/>
  <c r="H60"/>
  <c r="H59" s="1"/>
  <c r="F60"/>
  <c r="F59" s="1"/>
  <c r="G89"/>
  <c r="G88" s="1"/>
  <c r="H89"/>
  <c r="F89"/>
  <c r="F88" s="1"/>
  <c r="G79"/>
  <c r="G78" s="1"/>
  <c r="H79"/>
  <c r="F79"/>
  <c r="F78" s="1"/>
  <c r="G67"/>
  <c r="H67"/>
  <c r="H66" s="1"/>
  <c r="F67"/>
  <c r="F66" s="1"/>
  <c r="G64"/>
  <c r="F64"/>
  <c r="I64" s="1"/>
  <c r="I66" l="1"/>
  <c r="H88"/>
  <c r="I88" s="1"/>
  <c r="I89"/>
  <c r="I67"/>
  <c r="H78"/>
  <c r="I78" s="1"/>
  <c r="I79"/>
  <c r="I60"/>
  <c r="G66"/>
  <c r="G15"/>
  <c r="H15"/>
  <c r="H14" s="1"/>
  <c r="H13" s="1"/>
  <c r="H23"/>
  <c r="H27"/>
  <c r="G27"/>
  <c r="G34"/>
  <c r="H34"/>
  <c r="H30" s="1"/>
  <c r="G71"/>
  <c r="H71"/>
  <c r="H74"/>
  <c r="H73" s="1"/>
  <c r="G82"/>
  <c r="H82"/>
  <c r="H81" s="1"/>
  <c r="G97"/>
  <c r="H97"/>
  <c r="G100"/>
  <c r="H100"/>
  <c r="D33" i="8"/>
  <c r="E33"/>
  <c r="F33"/>
  <c r="C33"/>
  <c r="D17"/>
  <c r="E17"/>
  <c r="F17"/>
  <c r="H17" s="1"/>
  <c r="C17"/>
  <c r="I26" i="3"/>
  <c r="H27"/>
  <c r="H26" s="1"/>
  <c r="J27"/>
  <c r="G27"/>
  <c r="G26" s="1"/>
  <c r="H13"/>
  <c r="L13" s="1"/>
  <c r="I13"/>
  <c r="J13"/>
  <c r="G13"/>
  <c r="F100" i="7"/>
  <c r="F34"/>
  <c r="F82"/>
  <c r="F71"/>
  <c r="F70" s="1"/>
  <c r="F74"/>
  <c r="F27"/>
  <c r="F97"/>
  <c r="F15"/>
  <c r="D8" i="11"/>
  <c r="D30" i="8"/>
  <c r="E30"/>
  <c r="F30"/>
  <c r="D27"/>
  <c r="E27"/>
  <c r="F27"/>
  <c r="D22"/>
  <c r="E22"/>
  <c r="F22"/>
  <c r="D14"/>
  <c r="E14"/>
  <c r="F14"/>
  <c r="D11"/>
  <c r="E11"/>
  <c r="F11"/>
  <c r="D7"/>
  <c r="E7"/>
  <c r="F7"/>
  <c r="H89" i="3"/>
  <c r="I89"/>
  <c r="J89"/>
  <c r="J88" s="1"/>
  <c r="J87" s="1"/>
  <c r="J39" s="1"/>
  <c r="H84"/>
  <c r="H83" s="1"/>
  <c r="I84"/>
  <c r="J84"/>
  <c r="J83" s="1"/>
  <c r="H78"/>
  <c r="I79"/>
  <c r="J79"/>
  <c r="H71"/>
  <c r="I71"/>
  <c r="J71"/>
  <c r="H61"/>
  <c r="I61"/>
  <c r="J61"/>
  <c r="H49"/>
  <c r="I49"/>
  <c r="J49"/>
  <c r="H46"/>
  <c r="I46"/>
  <c r="J46"/>
  <c r="H44"/>
  <c r="I44"/>
  <c r="J44"/>
  <c r="H42"/>
  <c r="L42" s="1"/>
  <c r="I42"/>
  <c r="J42"/>
  <c r="H30"/>
  <c r="I30"/>
  <c r="J30"/>
  <c r="J29" s="1"/>
  <c r="H24"/>
  <c r="I24"/>
  <c r="J24"/>
  <c r="J23" s="1"/>
  <c r="H20"/>
  <c r="I20"/>
  <c r="J20"/>
  <c r="J19" s="1"/>
  <c r="H17"/>
  <c r="I17"/>
  <c r="J17"/>
  <c r="H15"/>
  <c r="I15"/>
  <c r="J15"/>
  <c r="I100" i="7" l="1"/>
  <c r="H70"/>
  <c r="I70" s="1"/>
  <c r="I71"/>
  <c r="I59"/>
  <c r="I97"/>
  <c r="I27"/>
  <c r="F81"/>
  <c r="I82"/>
  <c r="F73"/>
  <c r="I73" s="1"/>
  <c r="I74"/>
  <c r="F30"/>
  <c r="I30" s="1"/>
  <c r="I34"/>
  <c r="F23"/>
  <c r="I23" s="1"/>
  <c r="I24"/>
  <c r="F14"/>
  <c r="F13" s="1"/>
  <c r="I15"/>
  <c r="D7" i="11"/>
  <c r="H8"/>
  <c r="F21" i="8"/>
  <c r="F6"/>
  <c r="H30"/>
  <c r="D6"/>
  <c r="H22"/>
  <c r="H7"/>
  <c r="H33"/>
  <c r="H27"/>
  <c r="H14"/>
  <c r="H11"/>
  <c r="L71" i="3"/>
  <c r="L61"/>
  <c r="L44"/>
  <c r="J78"/>
  <c r="L78" s="1"/>
  <c r="L79"/>
  <c r="L49"/>
  <c r="L46"/>
  <c r="H88"/>
  <c r="L89"/>
  <c r="L15"/>
  <c r="H29"/>
  <c r="L29" s="1"/>
  <c r="L30"/>
  <c r="H23"/>
  <c r="L23" s="1"/>
  <c r="L24"/>
  <c r="H19"/>
  <c r="L19" s="1"/>
  <c r="L20"/>
  <c r="G81" i="7"/>
  <c r="G70"/>
  <c r="G30"/>
  <c r="G23"/>
  <c r="G14"/>
  <c r="G13" s="1"/>
  <c r="F7" i="11"/>
  <c r="F6" s="1"/>
  <c r="G8"/>
  <c r="E7"/>
  <c r="I88" i="3"/>
  <c r="I83"/>
  <c r="I78"/>
  <c r="J26"/>
  <c r="I29"/>
  <c r="I23"/>
  <c r="I19"/>
  <c r="I12"/>
  <c r="H12"/>
  <c r="H96" i="7"/>
  <c r="H95" s="1"/>
  <c r="H94" s="1"/>
  <c r="J12" i="3"/>
  <c r="H22" i="7"/>
  <c r="G96"/>
  <c r="G95" s="1"/>
  <c r="J41" i="3"/>
  <c r="J48"/>
  <c r="F96" i="7"/>
  <c r="H48" i="3"/>
  <c r="I48"/>
  <c r="H41"/>
  <c r="I41"/>
  <c r="C7" i="11"/>
  <c r="H69" i="7" l="1"/>
  <c r="H12" s="1"/>
  <c r="H11" s="1"/>
  <c r="H10" s="1"/>
  <c r="H9" s="1"/>
  <c r="H8" s="1"/>
  <c r="I96"/>
  <c r="I77"/>
  <c r="I81"/>
  <c r="F69"/>
  <c r="F22"/>
  <c r="I22" s="1"/>
  <c r="I13"/>
  <c r="I14"/>
  <c r="D6" i="11"/>
  <c r="H6" s="1"/>
  <c r="H7"/>
  <c r="H21" i="8"/>
  <c r="H6"/>
  <c r="L48" i="3"/>
  <c r="L41"/>
  <c r="H87"/>
  <c r="L88"/>
  <c r="L12"/>
  <c r="F95" i="7"/>
  <c r="I95" s="1"/>
  <c r="G69"/>
  <c r="G22"/>
  <c r="G7" i="11"/>
  <c r="E6"/>
  <c r="C6"/>
  <c r="G6" s="1"/>
  <c r="I87" i="3"/>
  <c r="I11"/>
  <c r="J40"/>
  <c r="I40"/>
  <c r="C30" i="8"/>
  <c r="C27"/>
  <c r="G27" s="1"/>
  <c r="C22"/>
  <c r="G22" s="1"/>
  <c r="C14"/>
  <c r="G14" s="1"/>
  <c r="C11"/>
  <c r="G11" s="1"/>
  <c r="C7"/>
  <c r="G7" s="1"/>
  <c r="I69" i="7" l="1"/>
  <c r="F94"/>
  <c r="I94" s="1"/>
  <c r="F12"/>
  <c r="L87" i="3"/>
  <c r="L39"/>
  <c r="L40"/>
  <c r="L10"/>
  <c r="L11"/>
  <c r="G30" i="8"/>
  <c r="G21"/>
  <c r="G94" i="7"/>
  <c r="G12"/>
  <c r="G6" i="8"/>
  <c r="G84" i="3"/>
  <c r="G79"/>
  <c r="K79" s="1"/>
  <c r="G71"/>
  <c r="K71" s="1"/>
  <c r="G61"/>
  <c r="K61" s="1"/>
  <c r="K54"/>
  <c r="K49"/>
  <c r="G46"/>
  <c r="K46" s="1"/>
  <c r="G44"/>
  <c r="K44" s="1"/>
  <c r="G42"/>
  <c r="K42" s="1"/>
  <c r="G30"/>
  <c r="G24"/>
  <c r="G15"/>
  <c r="G17"/>
  <c r="G20"/>
  <c r="H13" i="1"/>
  <c r="J13"/>
  <c r="H10"/>
  <c r="J10"/>
  <c r="F11" i="7" l="1"/>
  <c r="I12"/>
  <c r="L13" i="1"/>
  <c r="L10"/>
  <c r="H16"/>
  <c r="H25" s="1"/>
  <c r="G11" i="7"/>
  <c r="G88" i="3"/>
  <c r="K89"/>
  <c r="G83"/>
  <c r="G78"/>
  <c r="K78" s="1"/>
  <c r="G29"/>
  <c r="K29" s="1"/>
  <c r="K30"/>
  <c r="G23"/>
  <c r="K23" s="1"/>
  <c r="K24"/>
  <c r="G19"/>
  <c r="K19" s="1"/>
  <c r="K20"/>
  <c r="K15"/>
  <c r="G12"/>
  <c r="J16" i="1"/>
  <c r="G41" i="3"/>
  <c r="K41" s="1"/>
  <c r="G48"/>
  <c r="K48" s="1"/>
  <c r="G13" i="1"/>
  <c r="G10"/>
  <c r="K10" s="1"/>
  <c r="F10" i="7" l="1"/>
  <c r="I11"/>
  <c r="J25" i="1"/>
  <c r="K25" s="1"/>
  <c r="K16"/>
  <c r="G10" i="7"/>
  <c r="G16" i="1"/>
  <c r="G25" s="1"/>
  <c r="K13"/>
  <c r="G87" i="3"/>
  <c r="K87" s="1"/>
  <c r="K88"/>
  <c r="K12"/>
  <c r="G11"/>
  <c r="G40"/>
  <c r="F9" i="7" l="1"/>
  <c r="I10"/>
  <c r="L25" i="1"/>
  <c r="G9" i="7"/>
  <c r="K39" i="3"/>
  <c r="K40"/>
  <c r="K11"/>
  <c r="G10"/>
  <c r="K10" s="1"/>
  <c r="F8" i="7" l="1"/>
  <c r="I8" s="1"/>
  <c r="I9"/>
  <c r="G8"/>
</calcChain>
</file>

<file path=xl/sharedStrings.xml><?xml version="1.0" encoding="utf-8"?>
<sst xmlns="http://schemas.openxmlformats.org/spreadsheetml/2006/main" count="378" uniqueCount="210">
  <si>
    <t>PRIHODI UKUPNO</t>
  </si>
  <si>
    <t>RASHODI UKUPNO</t>
  </si>
  <si>
    <t>Prihodi poslovanja</t>
  </si>
  <si>
    <t>Prihodi od prodaje nefinancijske imovine</t>
  </si>
  <si>
    <t>Rashodi poslovanja</t>
  </si>
  <si>
    <t>Rashodi za zaposlene</t>
  </si>
  <si>
    <t>Rashodi za nabavu nefinancijske imovine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</si>
  <si>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</si>
  <si>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</si>
  <si>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</si>
  <si>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</si>
  <si>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</si>
  <si>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</si>
  <si>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</si>
  <si>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</si>
  <si>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</si>
  <si>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…</t>
  </si>
  <si>
    <t>INDEKS</t>
  </si>
  <si>
    <t>6=5/2*100</t>
  </si>
  <si>
    <t>UKUPNI PRIHODI</t>
  </si>
  <si>
    <t>Pomoći iz inozemstva i od subjekata unutar općeg proračuna</t>
  </si>
  <si>
    <t>….</t>
  </si>
  <si>
    <t>Plaće (Bruto)</t>
  </si>
  <si>
    <t>Plaće za redovan rad</t>
  </si>
  <si>
    <t>Naknade troškova zaposlenima</t>
  </si>
  <si>
    <t>Službena putovanja</t>
  </si>
  <si>
    <t>31 Vlastiti prihodi</t>
  </si>
  <si>
    <t>3 Vlastiti prihodi</t>
  </si>
  <si>
    <t>21 Doprinosi za mirovinsko osiguranje</t>
  </si>
  <si>
    <t>2 Doprinosi</t>
  </si>
  <si>
    <t>12 Sredstva učešća za pomoći</t>
  </si>
  <si>
    <t>11 Opći prihodi i primici</t>
  </si>
  <si>
    <t>1 Opći prihodi i primici</t>
  </si>
  <si>
    <t>UKUPNO RASHODI</t>
  </si>
  <si>
    <t xml:space="preserve">UKUPNO PRIHODI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</si>
  <si>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</si>
  <si>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</si>
  <si>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</si>
  <si>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</si>
  <si>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UKUPNO PRIMICI</t>
  </si>
  <si>
    <t xml:space="preserve">UKUPNO IZDACI </t>
  </si>
  <si>
    <t>INDEKS**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</si>
  <si>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</si>
  <si>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</si>
  <si>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</si>
  <si>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</si>
  <si>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</si>
  <si>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</si>
  <si>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</si>
  <si>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SAŽETAK  RAČUNA PRIHODA I RASHODA</t>
  </si>
  <si>
    <t>RAZLIKA - VIŠAK MANJAK</t>
  </si>
  <si>
    <t>SAŽETAK RAČUNA FINANCIRANJA</t>
  </si>
  <si>
    <t>IZVJEŠTAJ PO PROGRAMSKOJ KLASIFIKACIJI</t>
  </si>
  <si>
    <t>SAŽETAK  RAČUNA PRIHODA I RASHODA I  RAČUNA FINANCIRANJA  može sadržavati i dodatne podatke.</t>
  </si>
  <si>
    <t xml:space="preserve">* Opći i posebni dio 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godišnjeg izvještaja o izvršenju proračuna sadrži rebalans ako je od donošenja proračuna bilo izmjena i dopuna, odnosno rebalans i tekući plan ako je od izmjena i dopuna proračuna bilo naknadno izvršenih preraspodjela. </t>
  </si>
  <si>
    <t>Pomoći prorač.kor.iz prorač.koji im nije nadležan</t>
  </si>
  <si>
    <t>Tek.pomoći prorač.kor.iz prorač.koji im nije nadležan</t>
  </si>
  <si>
    <t>Pomoći temeljem prijenosa EU sredstava</t>
  </si>
  <si>
    <t>Tekuće pomoći temeljem prijenosa EU sredstava</t>
  </si>
  <si>
    <t>Prihodi od financijske imovine</t>
  </si>
  <si>
    <t>Prihodi od upravnih i administrativnih pristojbi, pristojbi po posebnim propisima i naknada</t>
  </si>
  <si>
    <t>Prihodi po posebnim propisima</t>
  </si>
  <si>
    <t>Ostali nespomenuti prihodi</t>
  </si>
  <si>
    <t>Prihodi iz nadležnog proračuna</t>
  </si>
  <si>
    <t>Prih.iz nadl.prorač za fin.rashoda poslovanja</t>
  </si>
  <si>
    <t>Prih.iz nadl.prorač za fin.rash.za nab.nefin.imovine</t>
  </si>
  <si>
    <t>Ostali rashodi za zaposlene</t>
  </si>
  <si>
    <t>Doprinosi na plaće</t>
  </si>
  <si>
    <t>Doprinosi za obvezno zdravstveno osiguranje</t>
  </si>
  <si>
    <t>Naknade za prijevoz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</si>
  <si>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</si>
  <si>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</si>
  <si>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</si>
  <si>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</si>
  <si>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Materijal i sirovine</t>
  </si>
  <si>
    <t>Energija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</si>
  <si>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</si>
  <si>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</si>
  <si>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</si>
  <si>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</si>
  <si>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</si>
  <si>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</si>
  <si>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</si>
  <si>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</si>
  <si>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</si>
  <si>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</si>
  <si>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</si>
  <si>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</si>
  <si>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</si>
  <si>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Naknade za rad predst.i izvršnih tijela, povj.i sl.</t>
  </si>
  <si>
    <t>Premije osiguranja</t>
  </si>
  <si>
    <t>Reprezentacija</t>
  </si>
  <si>
    <t>Članarine i norme</t>
  </si>
  <si>
    <t>Pristojbe i naknade</t>
  </si>
  <si>
    <t>Financijski rashodi</t>
  </si>
  <si>
    <t>Ostali financijski rashodi</t>
  </si>
  <si>
    <t>Bankarske usluge i usluge platnog prometa</t>
  </si>
  <si>
    <t>Negativne tečajne razlike</t>
  </si>
  <si>
    <t>Zatezne kamate</t>
  </si>
  <si>
    <t>Ostale naknade šteta pravnim i fizičkim osobama</t>
  </si>
  <si>
    <t>Naknade šteta pravnim i fizičkim osobama</t>
  </si>
  <si>
    <t>Ostale kazne</t>
  </si>
  <si>
    <t>Rashodi za nabavu proizvedene dugotrajne imovine</t>
  </si>
  <si>
    <t>Postrojenja i oprema</t>
  </si>
  <si>
    <t>Uredska oprema i namještaj</t>
  </si>
  <si>
    <t>Komunikacijska oprema</t>
  </si>
  <si>
    <t>Oprema za održavanje i zaštitu</t>
  </si>
  <si>
    <t>Sportska i glazbena oprema</t>
  </si>
  <si>
    <t>Uređaji, strojevi i oprema za ostale namjene</t>
  </si>
  <si>
    <t>41 Prihodi za posebne namjene</t>
  </si>
  <si>
    <t xml:space="preserve">  41 Prihodi za posebne namjene</t>
  </si>
  <si>
    <t>43 Ostali prihodi za posebne namjene</t>
  </si>
  <si>
    <t>5 Pomoći</t>
  </si>
  <si>
    <t>57 Pomoći</t>
  </si>
  <si>
    <t>92 Manjak prihoda</t>
  </si>
  <si>
    <t>09 Obrazovanje</t>
  </si>
  <si>
    <t>091 Predškolsko i osnovno obrazovanje</t>
  </si>
  <si>
    <t xml:space="preserve">    0911Predškolsko obrazovanje</t>
  </si>
  <si>
    <t xml:space="preserve">    096 Dodatne usluge u obrazovanju</t>
  </si>
  <si>
    <t>DJEČJI VRTIĆ RADOST ZADAR</t>
  </si>
  <si>
    <t>RAZDJEL 030</t>
  </si>
  <si>
    <t>GLAVA 030-01</t>
  </si>
  <si>
    <t>GLAVA 030-02</t>
  </si>
  <si>
    <t>PROGRAM 1010</t>
  </si>
  <si>
    <t>Aktivnost A1010-01</t>
  </si>
  <si>
    <t>Izvor 11</t>
  </si>
  <si>
    <t>Aktivnost A1010-02</t>
  </si>
  <si>
    <t xml:space="preserve">        Izvor 11</t>
  </si>
  <si>
    <t>Izvor 43</t>
  </si>
  <si>
    <t>Izvor 41</t>
  </si>
  <si>
    <t>Izvor 57</t>
  </si>
  <si>
    <t>Aktivnost A1010-05</t>
  </si>
  <si>
    <t>Izvor 31</t>
  </si>
  <si>
    <t>Aktivnost KP1010-03</t>
  </si>
  <si>
    <t>PROGRAM 1064</t>
  </si>
  <si>
    <t>Aktivnost 1064-01</t>
  </si>
  <si>
    <t>UPRAVNI ODJEL ZA ODGOJ I ŠKOLSTVO</t>
  </si>
  <si>
    <t xml:space="preserve">DJEČJI VRTIĆ RADOST </t>
  </si>
  <si>
    <t>PREDŠKOLSKI ODGOJ I OBRAZOVANJE U GRADSKIM USTANOVAMA -REDOVAN RAD</t>
  </si>
  <si>
    <t xml:space="preserve"> Opći prihodi i primici</t>
  </si>
  <si>
    <t>Opći prihodi i primici</t>
  </si>
  <si>
    <t>Ostali prihodi za posebne namjene-Grad Zadar</t>
  </si>
  <si>
    <t>Prihodi za posebne namjene</t>
  </si>
  <si>
    <t>Pomoći</t>
  </si>
  <si>
    <t xml:space="preserve">Vlastiti prihodi </t>
  </si>
  <si>
    <t>Opremanje objekata</t>
  </si>
  <si>
    <t>Rashodi za nabavu proizvedene dug.imovine</t>
  </si>
  <si>
    <t>SMJENSKI RAD I PRODULJENI BORAVAK VRTIĆA</t>
  </si>
  <si>
    <t>Smjenski rad</t>
  </si>
  <si>
    <t>Materijal i dijelovi za tekuće i investic.održavanje</t>
  </si>
  <si>
    <t xml:space="preserve">Ostali rashodi </t>
  </si>
  <si>
    <t>1.1. SAŽETAK  RAČUNA PRIHODA I RASHODA I  RAČUNA FINANCIRANJA</t>
  </si>
  <si>
    <t xml:space="preserve">1.2.  RAČUN PRIHODA I RASHODA </t>
  </si>
  <si>
    <t xml:space="preserve">1.2.1. IZVJEŠTAJ O PRIHODIMA I RASHODIMA PREMA EKONOMSKOJ KLASIFIKACIJI </t>
  </si>
  <si>
    <t>1.2.2. IZVJEŠTAJ O PRIHODIMA I RASHODIMA PREMA IZVORIMA FINANCIRANJA</t>
  </si>
  <si>
    <t xml:space="preserve"> 1.3. RAČUN FINANCIRANJA</t>
  </si>
  <si>
    <t xml:space="preserve">1.3.1. IZVJEŠTAJ RAČUNA FINANCIRANJA PREMA EKONOMSKOJ KLASIFIKACIJI </t>
  </si>
  <si>
    <t>1.3.2. IZVJEŠTAJ RAČUNA FINANCIRANJA PREMA IZVORIMA FINANCIRANJA</t>
  </si>
  <si>
    <t>11 Opći prihodi i primici UO za odgoj i školstvo</t>
  </si>
  <si>
    <t>1.2.3. IZVJEŠTAJ O RASHODIMA PREMA FUNKCIJSKOJ KLASIFIKACIJI</t>
  </si>
  <si>
    <t>030-02-01360</t>
  </si>
  <si>
    <t xml:space="preserve">Naknade za prijevoz </t>
  </si>
  <si>
    <t>Uredski materijal i ost.mat.rashodi</t>
  </si>
  <si>
    <t>Materijal i dij.za tek.i inv.održavanje</t>
  </si>
  <si>
    <t>Nakn. za rad predst.i izvršnih tijela, povj.i sl.</t>
  </si>
  <si>
    <t>Bankarske usluge i usl.pl.prometa</t>
  </si>
  <si>
    <t>Pomoći od izvan proračunskih korisnika</t>
  </si>
  <si>
    <t>Tekuće pomoći od izvanproračunskih korisnika</t>
  </si>
  <si>
    <t>Prih.od prod.proizv.i robe,usl.,prih.od donacija</t>
  </si>
  <si>
    <t>Tekuće donacije od subjekata izvan općeg prorač.</t>
  </si>
  <si>
    <t>Prihodi od imovine</t>
  </si>
  <si>
    <t>61 Donacije</t>
  </si>
  <si>
    <t xml:space="preserve">   6103 Donacije </t>
  </si>
  <si>
    <r>
      <t xml:space="preserve"> </t>
    </r>
    <r>
      <rPr>
        <i/>
        <sz val="10"/>
        <rFont val="Arial"/>
        <family val="2"/>
        <charset val="238"/>
      </rPr>
      <t xml:space="preserve"> 6103 Donacije</t>
    </r>
  </si>
  <si>
    <t>Izvor 6103</t>
  </si>
  <si>
    <t xml:space="preserve">Donacije </t>
  </si>
  <si>
    <t>Naknade za prijevoz vježbenik</t>
  </si>
  <si>
    <t>11 Opći prihodi i primici UO za soc.skrb i zdravstvo</t>
  </si>
  <si>
    <t>Donacije od pravnih i fiz.osoba izvan općeg prorač.</t>
  </si>
  <si>
    <t>Ostali prihodi od financijske imovine</t>
  </si>
  <si>
    <t xml:space="preserve">   51 Tekuće pomoći</t>
  </si>
  <si>
    <t xml:space="preserve">   51  Tekuće Pomoći</t>
  </si>
  <si>
    <t>Izvor 92</t>
  </si>
  <si>
    <t>Izvor 51</t>
  </si>
  <si>
    <t>Tekuće pomoći</t>
  </si>
  <si>
    <t>PRIJEDLOG POLUGODIŠNJEG IZVJEŠTAJA O IZVRŠENJU FINANCIJSKOG PLANA DJEČJEG VRTIĆA RADOST ZA  2025. GODINU</t>
  </si>
  <si>
    <t>IZVORNI PLAN ILI REBALANS 2025.*</t>
  </si>
  <si>
    <t>TEKUĆI PLAN 2025.*</t>
  </si>
  <si>
    <t xml:space="preserve">OSTVARENJE/IZVRŠENJE 
2025. </t>
  </si>
  <si>
    <t>7=5/3*100</t>
  </si>
  <si>
    <t xml:space="preserve">** AKO Opći i Posebni dio godišnjeg izvještaja ne sadrži "TEKUĆI PLAN 2025.", "INDEKS"("OSTVARENJE/IZVRŠENJE 2025."/"TEKUĆI PLAN 2025.") iskazuje se kao "OSTVARENJE/IZVRŠENJE 2025."/"IZVORNI PLAN 2025." ODNOSNO "REBALANS 2025." </t>
  </si>
  <si>
    <t xml:space="preserve">OSTVARENJE/IZVRŠENJE 
I-VI 2024. </t>
  </si>
  <si>
    <t xml:space="preserve">OSTVARENJE/IZVRŠENJE 
I-VI 2025. </t>
  </si>
  <si>
    <t xml:space="preserve">IZVRŠENJE 
I-VI 2024. </t>
  </si>
  <si>
    <t xml:space="preserve">IZVRŠENJE 
I-VI 2025. </t>
  </si>
  <si>
    <t>TEKUĆI PLAN 2025.**</t>
  </si>
  <si>
    <t xml:space="preserve"> IZVRŠENJE 
2025. </t>
  </si>
  <si>
    <t>5=4/2*100</t>
  </si>
  <si>
    <t>PRENESENI VIŠAK / MANJAK IZ PRETHODNE GODINE</t>
  </si>
  <si>
    <t>PRIJENOS VIŠKA / MANJKA U SLIJEDEĆE RAZDOBLJE</t>
  </si>
  <si>
    <t>Prihodi od zateznih kamata</t>
  </si>
  <si>
    <t>Višak prihoda iz 2024.g.</t>
  </si>
  <si>
    <t>Višak prihoda preneseni</t>
  </si>
  <si>
    <t>Manjak prihoda preneseni</t>
  </si>
  <si>
    <t>92 Višak prihoda preneseni</t>
  </si>
  <si>
    <t>72 Prihodi od proizv.dug.imovine</t>
  </si>
  <si>
    <t xml:space="preserve">    11 Opći prihodi i primici</t>
  </si>
  <si>
    <t>Ostali prihodi za posebne namjene</t>
  </si>
  <si>
    <t>Izvor 72</t>
  </si>
  <si>
    <t>Prihodi od proizv.dug.imovine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</si>
</sst>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3" xfId="0" quotePrefix="1" applyNumberFormat="1" applyFont="1" applyFill="1" applyBorder="1" applyAlignment="1" applyProtection="1">
      <alignment horizontal="center" vertical="center" wrapText="1"/>
    </xf>
    <xf numFmtId="0" fontId="14" fillId="2" borderId="3" xfId="0" applyNumberFormat="1" applyFont="1" applyFill="1" applyBorder="1" applyAlignment="1" applyProtection="1">
      <alignment horizontal="center" vertical="center" wrapText="1"/>
    </xf>
    <xf numFmtId="0" fontId="14" fillId="0" borderId="3" xfId="0" quotePrefix="1" applyNumberFormat="1" applyFont="1" applyFill="1" applyBorder="1" applyAlignment="1" applyProtection="1">
      <alignment horizontal="center" vertical="center" wrapText="1"/>
    </xf>
    <xf numFmtId="0" fontId="15" fillId="0" borderId="0" xfId="0" applyFont="1"/>
    <xf numFmtId="0" fontId="0" fillId="0" borderId="3" xfId="0" applyBorder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NumberFormat="1" applyFont="1" applyFill="1" applyBorder="1" applyAlignment="1" applyProtection="1">
      <alignment horizontal="left" vertical="center" wrapText="1" indent="1"/>
    </xf>
    <xf numFmtId="0" fontId="10" fillId="2" borderId="3" xfId="0" applyFont="1" applyFill="1" applyBorder="1" applyAlignment="1">
      <alignment horizontal="left" vertical="center" indent="1"/>
    </xf>
    <xf numFmtId="0" fontId="10" fillId="2" borderId="3" xfId="0" quotePrefix="1" applyFont="1" applyFill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/>
    </xf>
    <xf numFmtId="0" fontId="16" fillId="2" borderId="3" xfId="0" quotePrefix="1" applyFont="1" applyFill="1" applyBorder="1" applyAlignment="1">
      <alignment horizontal="left" vertical="center"/>
    </xf>
    <xf numFmtId="0" fontId="1" fillId="0" borderId="0" xfId="0" applyFont="1"/>
    <xf numFmtId="0" fontId="11" fillId="0" borderId="0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2" fillId="0" borderId="0" xfId="0" applyFont="1" applyAlignment="1">
      <alignment wrapText="1"/>
    </xf>
    <xf numFmtId="0" fontId="0" fillId="3" borderId="0" xfId="0" applyFill="1"/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14" fillId="3" borderId="3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vertical="center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right" vertical="center" wrapText="1"/>
    </xf>
    <xf numFmtId="0" fontId="10" fillId="2" borderId="3" xfId="0" applyFont="1" applyFill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7"/>
    </xf>
    <xf numFmtId="0" fontId="3" fillId="2" borderId="2" xfId="0" applyNumberFormat="1" applyFont="1" applyFill="1" applyBorder="1" applyAlignment="1" applyProtection="1">
      <alignment horizontal="left" vertical="center" wrapText="1" indent="7"/>
    </xf>
    <xf numFmtId="0" fontId="3" fillId="2" borderId="4" xfId="0" applyNumberFormat="1" applyFont="1" applyFill="1" applyBorder="1" applyAlignment="1" applyProtection="1">
      <alignment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 indent="4"/>
    </xf>
    <xf numFmtId="0" fontId="6" fillId="2" borderId="2" xfId="0" applyNumberFormat="1" applyFont="1" applyFill="1" applyBorder="1" applyAlignment="1" applyProtection="1">
      <alignment horizontal="left" vertical="center" wrapText="1" indent="4"/>
    </xf>
    <xf numFmtId="0" fontId="3" fillId="2" borderId="2" xfId="0" applyNumberFormat="1" applyFont="1" applyFill="1" applyBorder="1" applyAlignment="1" applyProtection="1">
      <alignment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 indent="4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vertical="center" wrapText="1"/>
    </xf>
    <xf numFmtId="0" fontId="3" fillId="2" borderId="1" xfId="0" applyNumberFormat="1" applyFont="1" applyFill="1" applyBorder="1" applyAlignment="1" applyProtection="1">
      <alignment vertical="center" wrapText="1"/>
    </xf>
    <xf numFmtId="0" fontId="3" fillId="2" borderId="2" xfId="0" applyNumberFormat="1" applyFont="1" applyFill="1" applyBorder="1" applyAlignment="1" applyProtection="1">
      <alignment vertical="center" wrapText="1"/>
    </xf>
    <xf numFmtId="0" fontId="3" fillId="2" borderId="4" xfId="0" applyNumberFormat="1" applyFont="1" applyFill="1" applyBorder="1" applyAlignment="1" applyProtection="1">
      <alignment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 indent="4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1" fillId="0" borderId="3" xfId="0" applyNumberFormat="1" applyFont="1" applyBorder="1"/>
    <xf numFmtId="4" fontId="3" fillId="2" borderId="3" xfId="0" applyNumberFormat="1" applyFont="1" applyFill="1" applyBorder="1" applyAlignment="1" applyProtection="1">
      <alignment horizontal="right" wrapText="1"/>
    </xf>
    <xf numFmtId="0" fontId="16" fillId="2" borderId="3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/>
    </xf>
    <xf numFmtId="0" fontId="10" fillId="2" borderId="3" xfId="0" applyNumberFormat="1" applyFont="1" applyFill="1" applyBorder="1" applyAlignment="1" applyProtection="1">
      <alignment vertical="center" wrapText="1"/>
    </xf>
    <xf numFmtId="4" fontId="6" fillId="2" borderId="3" xfId="0" applyNumberFormat="1" applyFont="1" applyFill="1" applyBorder="1" applyAlignment="1" applyProtection="1">
      <alignment horizontal="right" wrapText="1"/>
    </xf>
    <xf numFmtId="4" fontId="3" fillId="2" borderId="4" xfId="0" applyNumberFormat="1" applyFont="1" applyFill="1" applyBorder="1" applyAlignment="1">
      <alignment horizontal="right" vertical="center"/>
    </xf>
    <xf numFmtId="4" fontId="3" fillId="2" borderId="3" xfId="0" applyNumberFormat="1" applyFont="1" applyFill="1" applyBorder="1" applyAlignment="1">
      <alignment horizontal="right" vertical="center"/>
    </xf>
    <xf numFmtId="4" fontId="0" fillId="0" borderId="3" xfId="0" applyNumberFormat="1" applyBorder="1" applyAlignment="1">
      <alignment horizontal="right"/>
    </xf>
    <xf numFmtId="4" fontId="1" fillId="0" borderId="3" xfId="0" applyNumberFormat="1" applyFont="1" applyBorder="1" applyAlignment="1">
      <alignment horizontal="right"/>
    </xf>
    <xf numFmtId="4" fontId="6" fillId="2" borderId="4" xfId="0" applyNumberFormat="1" applyFont="1" applyFill="1" applyBorder="1" applyAlignment="1">
      <alignment horizontal="right" vertical="center"/>
    </xf>
    <xf numFmtId="0" fontId="6" fillId="2" borderId="1" xfId="0" applyNumberFormat="1" applyFont="1" applyFill="1" applyBorder="1" applyAlignment="1" applyProtection="1">
      <alignment horizontal="left" vertical="center" wrapText="1" indent="4"/>
    </xf>
    <xf numFmtId="0" fontId="6" fillId="2" borderId="2" xfId="0" applyNumberFormat="1" applyFont="1" applyFill="1" applyBorder="1" applyAlignment="1" applyProtection="1">
      <alignment horizontal="left" vertical="center" wrapText="1" indent="4"/>
    </xf>
    <xf numFmtId="0" fontId="3" fillId="2" borderId="1" xfId="0" applyNumberFormat="1" applyFont="1" applyFill="1" applyBorder="1" applyAlignment="1" applyProtection="1">
      <alignment vertical="center" wrapText="1"/>
    </xf>
    <xf numFmtId="0" fontId="3" fillId="2" borderId="2" xfId="0" applyNumberFormat="1" applyFont="1" applyFill="1" applyBorder="1" applyAlignment="1" applyProtection="1">
      <alignment vertical="center" wrapText="1"/>
    </xf>
    <xf numFmtId="0" fontId="3" fillId="2" borderId="4" xfId="0" applyNumberFormat="1" applyFont="1" applyFill="1" applyBorder="1" applyAlignment="1" applyProtection="1">
      <alignment vertical="center" wrapText="1"/>
    </xf>
    <xf numFmtId="0" fontId="16" fillId="2" borderId="3" xfId="0" applyNumberFormat="1" applyFont="1" applyFill="1" applyBorder="1" applyAlignment="1" applyProtection="1">
      <alignment vertical="center" wrapText="1"/>
    </xf>
    <xf numFmtId="0" fontId="9" fillId="2" borderId="4" xfId="0" applyFont="1" applyFill="1" applyBorder="1" applyAlignment="1">
      <alignment horizontal="left" vertical="center"/>
    </xf>
    <xf numFmtId="4" fontId="6" fillId="2" borderId="3" xfId="0" applyNumberFormat="1" applyFont="1" applyFill="1" applyBorder="1" applyAlignment="1">
      <alignment horizontal="right" vertical="center"/>
    </xf>
    <xf numFmtId="0" fontId="3" fillId="2" borderId="1" xfId="0" applyNumberFormat="1" applyFont="1" applyFill="1" applyBorder="1" applyAlignment="1" applyProtection="1">
      <alignment vertical="center" wrapText="1"/>
    </xf>
    <xf numFmtId="0" fontId="3" fillId="2" borderId="2" xfId="0" applyNumberFormat="1" applyFont="1" applyFill="1" applyBorder="1" applyAlignment="1" applyProtection="1">
      <alignment vertical="center" wrapText="1"/>
    </xf>
    <xf numFmtId="0" fontId="3" fillId="2" borderId="4" xfId="0" applyNumberFormat="1" applyFont="1" applyFill="1" applyBorder="1" applyAlignment="1" applyProtection="1">
      <alignment vertical="center" wrapText="1"/>
    </xf>
    <xf numFmtId="0" fontId="16" fillId="2" borderId="3" xfId="0" applyNumberFormat="1" applyFont="1" applyFill="1" applyBorder="1" applyAlignment="1" applyProtection="1">
      <alignment horizontal="left" vertical="center" wrapText="1"/>
    </xf>
    <xf numFmtId="4" fontId="0" fillId="0" borderId="3" xfId="0" applyNumberFormat="1" applyFont="1" applyBorder="1"/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vertical="center" wrapText="1"/>
    </xf>
    <xf numFmtId="4" fontId="6" fillId="3" borderId="4" xfId="0" applyNumberFormat="1" applyFont="1" applyFill="1" applyBorder="1" applyAlignment="1">
      <alignment horizontal="right"/>
    </xf>
    <xf numFmtId="0" fontId="11" fillId="0" borderId="0" xfId="0" applyNumberFormat="1" applyFont="1" applyFill="1" applyBorder="1" applyAlignment="1" applyProtection="1">
      <alignment horizontal="left" wrapText="1"/>
    </xf>
    <xf numFmtId="0" fontId="20" fillId="0" borderId="0" xfId="0" applyFont="1" applyBorder="1" applyAlignment="1">
      <alignment wrapText="1"/>
    </xf>
    <xf numFmtId="0" fontId="0" fillId="0" borderId="0" xfId="0" applyBorder="1"/>
    <xf numFmtId="0" fontId="3" fillId="2" borderId="4" xfId="0" applyNumberFormat="1" applyFont="1" applyFill="1" applyBorder="1" applyAlignment="1" applyProtection="1">
      <alignment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 indent="4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vertical="center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8" fillId="0" borderId="5" xfId="0" applyNumberFormat="1" applyFont="1" applyFill="1" applyBorder="1" applyAlignment="1" applyProtection="1">
      <alignment horizontal="left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1" fillId="0" borderId="1" xfId="0" quotePrefix="1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top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17" fillId="0" borderId="0" xfId="0" applyNumberFormat="1" applyFont="1" applyFill="1" applyBorder="1" applyAlignment="1" applyProtection="1">
      <alignment horizontal="left" vertical="center" wrapText="1"/>
    </xf>
    <xf numFmtId="0" fontId="6" fillId="3" borderId="9" xfId="0" applyNumberFormat="1" applyFont="1" applyFill="1" applyBorder="1" applyAlignment="1" applyProtection="1">
      <alignment horizontal="left" vertical="center" wrapText="1"/>
    </xf>
    <xf numFmtId="0" fontId="6" fillId="3" borderId="5" xfId="0" applyNumberFormat="1" applyFont="1" applyFill="1" applyBorder="1" applyAlignment="1" applyProtection="1">
      <alignment horizontal="left" vertical="center" wrapText="1"/>
    </xf>
    <xf numFmtId="0" fontId="6" fillId="3" borderId="10" xfId="0" applyNumberFormat="1" applyFont="1" applyFill="1" applyBorder="1" applyAlignment="1" applyProtection="1">
      <alignment horizontal="left" vertical="center" wrapText="1"/>
    </xf>
    <xf numFmtId="0" fontId="6" fillId="3" borderId="6" xfId="0" applyNumberFormat="1" applyFont="1" applyFill="1" applyBorder="1" applyAlignment="1" applyProtection="1">
      <alignment horizontal="left" vertical="center" wrapText="1"/>
    </xf>
    <xf numFmtId="0" fontId="6" fillId="3" borderId="7" xfId="0" applyNumberFormat="1" applyFont="1" applyFill="1" applyBorder="1" applyAlignment="1" applyProtection="1">
      <alignment horizontal="left" vertical="center" wrapText="1"/>
    </xf>
    <xf numFmtId="0" fontId="6" fillId="3" borderId="8" xfId="0" applyNumberFormat="1" applyFont="1" applyFill="1" applyBorder="1" applyAlignment="1" applyProtection="1">
      <alignment horizontal="left" vertical="center" wrapText="1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6" fillId="3" borderId="1" xfId="0" applyNumberFormat="1" applyFont="1" applyFill="1" applyBorder="1" applyAlignment="1" applyProtection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 indent="4"/>
    </xf>
    <xf numFmtId="0" fontId="6" fillId="2" borderId="2" xfId="0" applyNumberFormat="1" applyFont="1" applyFill="1" applyBorder="1" applyAlignment="1" applyProtection="1">
      <alignment horizontal="left" vertical="center" wrapText="1" indent="4"/>
    </xf>
    <xf numFmtId="0" fontId="6" fillId="2" borderId="4" xfId="0" applyNumberFormat="1" applyFont="1" applyFill="1" applyBorder="1" applyAlignment="1" applyProtection="1">
      <alignment horizontal="left" vertical="center" wrapText="1" indent="4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vertical="center" wrapText="1"/>
    </xf>
    <xf numFmtId="0" fontId="3" fillId="2" borderId="2" xfId="0" applyNumberFormat="1" applyFont="1" applyFill="1" applyBorder="1" applyAlignment="1" applyProtection="1">
      <alignment vertical="center" wrapText="1"/>
    </xf>
    <xf numFmtId="0" fontId="3" fillId="2" borderId="4" xfId="0" applyNumberFormat="1" applyFont="1" applyFill="1" applyBorder="1" applyAlignment="1" applyProtection="1">
      <alignment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 indent="1"/>
    </xf>
    <xf numFmtId="0" fontId="6" fillId="2" borderId="2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1" xfId="0" applyNumberFormat="1" applyFont="1" applyFill="1" applyBorder="1" applyAlignment="1" applyProtection="1">
      <alignment horizontal="left" vertical="center" wrapText="1" indent="3"/>
    </xf>
    <xf numFmtId="0" fontId="6" fillId="2" borderId="2" xfId="0" applyNumberFormat="1" applyFont="1" applyFill="1" applyBorder="1" applyAlignment="1" applyProtection="1">
      <alignment horizontal="left" vertical="center" wrapText="1" indent="3"/>
    </xf>
    <xf numFmtId="0" fontId="6" fillId="2" borderId="4" xfId="0" applyNumberFormat="1" applyFont="1" applyFill="1" applyBorder="1" applyAlignment="1" applyProtection="1">
      <alignment horizontal="left" vertical="center" wrapText="1" indent="3"/>
    </xf>
    <xf numFmtId="0" fontId="12" fillId="0" borderId="0" xfId="0" applyFont="1" applyAlignment="1">
      <alignment wrapText="1"/>
    </xf>
    <xf numFmtId="0" fontId="6" fillId="2" borderId="1" xfId="0" applyNumberFormat="1" applyFont="1" applyFill="1" applyBorder="1" applyAlignment="1" applyProtection="1">
      <alignment horizontal="left" vertical="center" wrapText="1" indent="2"/>
    </xf>
    <xf numFmtId="0" fontId="6" fillId="2" borderId="2" xfId="0" applyNumberFormat="1" applyFont="1" applyFill="1" applyBorder="1" applyAlignment="1" applyProtection="1">
      <alignment horizontal="left" vertical="center" wrapText="1" indent="2"/>
    </xf>
    <xf numFmtId="0" fontId="6" fillId="2" borderId="4" xfId="0" applyNumberFormat="1" applyFont="1" applyFill="1" applyBorder="1" applyAlignment="1" applyProtection="1">
      <alignment horizontal="left" vertical="center" wrapText="1" indent="2"/>
    </xf>
    <xf numFmtId="0" fontId="19" fillId="0" borderId="0" xfId="0" applyFont="1" applyAlignment="1">
      <alignment horizontal="center"/>
    </xf>
    <xf numFmtId="0" fontId="14" fillId="3" borderId="1" xfId="0" applyNumberFormat="1" applyFont="1" applyFill="1" applyBorder="1" applyAlignment="1" applyProtection="1">
      <alignment horizontal="center" vertical="center" wrapText="1"/>
    </xf>
    <xf numFmtId="0" fontId="14" fillId="3" borderId="2" xfId="0" applyNumberFormat="1" applyFont="1" applyFill="1" applyBorder="1" applyAlignment="1" applyProtection="1">
      <alignment horizontal="center" vertical="center" wrapText="1"/>
    </xf>
    <xf numFmtId="0" fontId="14" fillId="3" borderId="4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vertical="center" wrapText="1"/>
    </xf>
    <xf numFmtId="0" fontId="6" fillId="2" borderId="2" xfId="0" applyNumberFormat="1" applyFont="1" applyFill="1" applyBorder="1" applyAlignment="1" applyProtection="1">
      <alignment vertical="center" wrapText="1"/>
    </xf>
    <xf numFmtId="0" fontId="6" fillId="2" borderId="4" xfId="0" applyNumberFormat="1" applyFont="1" applyFill="1" applyBorder="1" applyAlignment="1" applyProtection="1">
      <alignment vertical="center" wrapText="1"/>
    </xf>
  </cellXfs>
  <cellStyles count="1">
    <cellStyle name="Obič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Q35"/>
  <sheetViews>
    <sheetView tabSelected="1" workbookViewId="0">
      <selection activeCell="H25" sqref="H25"/>
    </sheetView>
  </sheetViews>
  <sheetFormatPr defaultRowHeight="15"/>
  <cols>
    <col min="6" max="10" width="25.28515625" customWidth="1"/>
    <col min="11" max="12" width="15.7109375" customWidth="1"/>
  </cols>
  <sheetData>
    <row r="1" spans="2:12" ht="42" customHeight="1">
      <c r="B1" s="105" t="s">
        <v>185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2:12" ht="18" customHeight="1">
      <c r="B2" s="2"/>
      <c r="C2" s="2"/>
      <c r="D2" s="2"/>
      <c r="E2" s="2"/>
      <c r="F2" s="2"/>
      <c r="G2" s="2"/>
      <c r="H2" s="2"/>
      <c r="I2" s="2"/>
      <c r="J2" s="2"/>
      <c r="K2" s="2"/>
    </row>
    <row r="3" spans="2:12" ht="15.75" customHeight="1">
      <c r="B3" s="105" t="s">
        <v>12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</row>
    <row r="4" spans="2:12" ht="36" customHeight="1">
      <c r="B4" s="125"/>
      <c r="C4" s="125"/>
      <c r="D4" s="125"/>
      <c r="E4" s="20"/>
      <c r="F4" s="20"/>
      <c r="G4" s="20"/>
      <c r="H4" s="20"/>
      <c r="I4" s="20"/>
      <c r="J4" s="3"/>
      <c r="K4" s="3"/>
    </row>
    <row r="5" spans="2:12" ht="18" customHeight="1">
      <c r="B5" s="105" t="s">
        <v>151</v>
      </c>
      <c r="C5" s="105"/>
      <c r="D5" s="105"/>
      <c r="E5" s="105"/>
      <c r="F5" s="105"/>
      <c r="G5" s="105"/>
      <c r="H5" s="105"/>
      <c r="I5" s="105"/>
      <c r="J5" s="105"/>
      <c r="K5" s="105"/>
      <c r="L5" s="105"/>
    </row>
    <row r="6" spans="2:12" ht="18" customHeight="1">
      <c r="B6" s="39"/>
      <c r="C6" s="41"/>
      <c r="D6" s="41"/>
      <c r="E6" s="41"/>
      <c r="F6" s="41"/>
      <c r="G6" s="41"/>
      <c r="H6" s="41"/>
      <c r="I6" s="41"/>
      <c r="J6" s="41"/>
      <c r="K6" s="41"/>
    </row>
    <row r="7" spans="2:12">
      <c r="B7" s="118" t="s">
        <v>49</v>
      </c>
      <c r="C7" s="118"/>
      <c r="D7" s="118"/>
      <c r="E7" s="118"/>
      <c r="F7" s="118"/>
      <c r="G7" s="4"/>
      <c r="H7" s="4"/>
      <c r="I7" s="4"/>
      <c r="J7" s="4"/>
      <c r="K7" s="21"/>
    </row>
    <row r="8" spans="2:12" ht="25.5">
      <c r="B8" s="119" t="s">
        <v>7</v>
      </c>
      <c r="C8" s="120"/>
      <c r="D8" s="120"/>
      <c r="E8" s="120"/>
      <c r="F8" s="121"/>
      <c r="G8" s="26" t="s">
        <v>191</v>
      </c>
      <c r="H8" s="1" t="s">
        <v>186</v>
      </c>
      <c r="I8" s="1" t="s">
        <v>187</v>
      </c>
      <c r="J8" s="26" t="s">
        <v>192</v>
      </c>
      <c r="K8" s="1" t="s">
        <v>17</v>
      </c>
      <c r="L8" s="1" t="s">
        <v>41</v>
      </c>
    </row>
    <row r="9" spans="2:12" s="29" customFormat="1" ht="11.25">
      <c r="B9" s="112">
        <v>1</v>
      </c>
      <c r="C9" s="112"/>
      <c r="D9" s="112"/>
      <c r="E9" s="112"/>
      <c r="F9" s="113"/>
      <c r="G9" s="28">
        <v>2</v>
      </c>
      <c r="H9" s="27">
        <v>3</v>
      </c>
      <c r="I9" s="27">
        <v>4</v>
      </c>
      <c r="J9" s="27">
        <v>5</v>
      </c>
      <c r="K9" s="27" t="s">
        <v>18</v>
      </c>
      <c r="L9" s="27" t="s">
        <v>189</v>
      </c>
    </row>
    <row r="10" spans="2:12">
      <c r="B10" s="114" t="s">
        <v>0</v>
      </c>
      <c r="C10" s="115"/>
      <c r="D10" s="115"/>
      <c r="E10" s="115"/>
      <c r="F10" s="116"/>
      <c r="G10" s="47">
        <f>SUM(G11:G12)</f>
        <v>2614360.34</v>
      </c>
      <c r="H10" s="47">
        <f t="shared" ref="H10:J10" si="0">SUM(H11:H12)</f>
        <v>3149277</v>
      </c>
      <c r="I10" s="47">
        <f t="shared" si="0"/>
        <v>0</v>
      </c>
      <c r="J10" s="47">
        <f t="shared" si="0"/>
        <v>3172737.38</v>
      </c>
      <c r="K10" s="47">
        <f t="shared" ref="K10:K16" si="1">SUM(J10/G10*100)</f>
        <v>121.35807491632924</v>
      </c>
      <c r="L10" s="47">
        <f>SUM(J10/H10*100)</f>
        <v>100.74494495085698</v>
      </c>
    </row>
    <row r="11" spans="2:12">
      <c r="B11" s="117" t="s">
        <v>42</v>
      </c>
      <c r="C11" s="108"/>
      <c r="D11" s="108"/>
      <c r="E11" s="108"/>
      <c r="F11" s="110"/>
      <c r="G11" s="48">
        <v>2614360.34</v>
      </c>
      <c r="H11" s="48">
        <v>3149168.1</v>
      </c>
      <c r="I11" s="48">
        <v>0</v>
      </c>
      <c r="J11" s="48">
        <v>3172628.48</v>
      </c>
      <c r="K11" s="47">
        <f t="shared" si="1"/>
        <v>121.35390946146313</v>
      </c>
      <c r="L11" s="47">
        <f t="shared" ref="L11:L14" si="2">SUM(J11/H11*100)</f>
        <v>100.7449707114714</v>
      </c>
    </row>
    <row r="12" spans="2:12">
      <c r="B12" s="122" t="s">
        <v>47</v>
      </c>
      <c r="C12" s="110"/>
      <c r="D12" s="110"/>
      <c r="E12" s="110"/>
      <c r="F12" s="110"/>
      <c r="G12" s="48">
        <v>0</v>
      </c>
      <c r="H12" s="48">
        <v>108.9</v>
      </c>
      <c r="I12" s="48">
        <v>0</v>
      </c>
      <c r="J12" s="48">
        <v>108.9</v>
      </c>
      <c r="K12" s="47" t="e">
        <f t="shared" si="1"/>
        <v>#DIV/0!</v>
      </c>
      <c r="L12" s="47">
        <f t="shared" si="2"/>
        <v>100</v>
      </c>
    </row>
    <row r="13" spans="2:12">
      <c r="B13" s="22" t="s">
        <v>1</v>
      </c>
      <c r="C13" s="40"/>
      <c r="D13" s="40"/>
      <c r="E13" s="40"/>
      <c r="F13" s="40"/>
      <c r="G13" s="47">
        <f>SUM(G14:G15)</f>
        <v>2625974.84</v>
      </c>
      <c r="H13" s="47">
        <f t="shared" ref="H13:J13" si="3">SUM(H14:H15)</f>
        <v>3149277</v>
      </c>
      <c r="I13" s="47">
        <f t="shared" si="3"/>
        <v>0</v>
      </c>
      <c r="J13" s="47">
        <f t="shared" si="3"/>
        <v>3101405.7399999998</v>
      </c>
      <c r="K13" s="47">
        <f t="shared" si="1"/>
        <v>118.10492974867954</v>
      </c>
      <c r="L13" s="47">
        <f t="shared" si="2"/>
        <v>98.479928567731562</v>
      </c>
    </row>
    <row r="14" spans="2:12">
      <c r="B14" s="107" t="s">
        <v>43</v>
      </c>
      <c r="C14" s="108"/>
      <c r="D14" s="108"/>
      <c r="E14" s="108"/>
      <c r="F14" s="108"/>
      <c r="G14" s="48">
        <v>2616030.84</v>
      </c>
      <c r="H14" s="48">
        <v>3145777</v>
      </c>
      <c r="I14" s="48">
        <v>0</v>
      </c>
      <c r="J14" s="48">
        <v>3092181.11</v>
      </c>
      <c r="K14" s="47">
        <f t="shared" si="1"/>
        <v>118.20124834613952</v>
      </c>
      <c r="L14" s="47">
        <f t="shared" si="2"/>
        <v>98.29625908003014</v>
      </c>
    </row>
    <row r="15" spans="2:12">
      <c r="B15" s="109" t="s">
        <v>44</v>
      </c>
      <c r="C15" s="110"/>
      <c r="D15" s="110"/>
      <c r="E15" s="110"/>
      <c r="F15" s="110"/>
      <c r="G15" s="49">
        <v>9944</v>
      </c>
      <c r="H15" s="49">
        <v>3500</v>
      </c>
      <c r="I15" s="49">
        <v>0</v>
      </c>
      <c r="J15" s="49">
        <v>9224.6299999999992</v>
      </c>
      <c r="K15" s="47">
        <f t="shared" si="1"/>
        <v>92.765788415124689</v>
      </c>
      <c r="L15" s="47">
        <f>SUM(J15/H15*100)</f>
        <v>263.56085714285712</v>
      </c>
    </row>
    <row r="16" spans="2:12">
      <c r="B16" s="124" t="s">
        <v>50</v>
      </c>
      <c r="C16" s="115"/>
      <c r="D16" s="115"/>
      <c r="E16" s="115"/>
      <c r="F16" s="115"/>
      <c r="G16" s="47">
        <f>SUM(G10-G13)</f>
        <v>-11614.5</v>
      </c>
      <c r="H16" s="47">
        <f t="shared" ref="H16:J16" si="4">SUM(H10-H13)</f>
        <v>0</v>
      </c>
      <c r="I16" s="47">
        <f t="shared" si="4"/>
        <v>0</v>
      </c>
      <c r="J16" s="47">
        <f t="shared" si="4"/>
        <v>71331.64000000013</v>
      </c>
      <c r="K16" s="47">
        <f t="shared" si="1"/>
        <v>-614.1602307460513</v>
      </c>
      <c r="L16" s="47" t="e">
        <f>SUM(J16/H16*100)</f>
        <v>#DIV/0!</v>
      </c>
    </row>
    <row r="17" spans="1:43" ht="18">
      <c r="B17" s="20"/>
      <c r="C17" s="18"/>
      <c r="D17" s="18"/>
      <c r="E17" s="18"/>
      <c r="F17" s="18"/>
      <c r="G17" s="18"/>
      <c r="H17" s="18"/>
      <c r="I17" s="19"/>
      <c r="J17" s="19"/>
      <c r="K17" s="19"/>
      <c r="L17" s="19"/>
    </row>
    <row r="18" spans="1:43" ht="18" customHeight="1">
      <c r="B18" s="118" t="s">
        <v>51</v>
      </c>
      <c r="C18" s="118"/>
      <c r="D18" s="118"/>
      <c r="E18" s="118"/>
      <c r="F18" s="118"/>
      <c r="G18" s="18"/>
      <c r="H18" s="18"/>
      <c r="I18" s="19"/>
      <c r="J18" s="19"/>
      <c r="K18" s="19"/>
      <c r="L18" s="19"/>
    </row>
    <row r="19" spans="1:43" ht="25.5">
      <c r="B19" s="119" t="s">
        <v>7</v>
      </c>
      <c r="C19" s="120"/>
      <c r="D19" s="120"/>
      <c r="E19" s="120"/>
      <c r="F19" s="121"/>
      <c r="G19" s="26" t="s">
        <v>191</v>
      </c>
      <c r="H19" s="1" t="s">
        <v>186</v>
      </c>
      <c r="I19" s="1" t="s">
        <v>187</v>
      </c>
      <c r="J19" s="26" t="s">
        <v>192</v>
      </c>
      <c r="K19" s="1" t="s">
        <v>17</v>
      </c>
      <c r="L19" s="1" t="s">
        <v>41</v>
      </c>
    </row>
    <row r="20" spans="1:43" s="29" customFormat="1">
      <c r="B20" s="112">
        <v>1</v>
      </c>
      <c r="C20" s="112"/>
      <c r="D20" s="112"/>
      <c r="E20" s="112"/>
      <c r="F20" s="113"/>
      <c r="G20" s="28">
        <v>2</v>
      </c>
      <c r="H20" s="27">
        <v>3</v>
      </c>
      <c r="I20" s="27">
        <v>4</v>
      </c>
      <c r="J20" s="27">
        <v>5</v>
      </c>
      <c r="K20" s="27" t="s">
        <v>18</v>
      </c>
      <c r="L20" s="27" t="s">
        <v>189</v>
      </c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</row>
    <row r="21" spans="1:43" ht="15.75" customHeight="1">
      <c r="A21" s="29"/>
      <c r="B21" s="117" t="s">
        <v>45</v>
      </c>
      <c r="C21" s="132"/>
      <c r="D21" s="132"/>
      <c r="E21" s="132"/>
      <c r="F21" s="133"/>
      <c r="G21" s="49"/>
      <c r="H21" s="49"/>
      <c r="I21" s="49"/>
      <c r="J21" s="49"/>
      <c r="K21" s="49" t="e">
        <f>SUM(J21/G21*100)</f>
        <v>#DIV/0!</v>
      </c>
      <c r="L21" s="49" t="e">
        <f>SUM(J21/H21*100)</f>
        <v>#DIV/0!</v>
      </c>
    </row>
    <row r="22" spans="1:43">
      <c r="A22" s="29"/>
      <c r="B22" s="117" t="s">
        <v>46</v>
      </c>
      <c r="C22" s="108"/>
      <c r="D22" s="108"/>
      <c r="E22" s="108"/>
      <c r="F22" s="108"/>
      <c r="G22" s="49"/>
      <c r="H22" s="49"/>
      <c r="I22" s="49"/>
      <c r="J22" s="49"/>
      <c r="K22" s="49" t="e">
        <f t="shared" ref="K22:K25" si="5">SUM(J22/G22*100)</f>
        <v>#DIV/0!</v>
      </c>
      <c r="L22" s="49" t="e">
        <f t="shared" ref="L22:L25" si="6">SUM(J22/H22*100)</f>
        <v>#DIV/0!</v>
      </c>
    </row>
    <row r="23" spans="1:43" s="42" customFormat="1" ht="15" customHeight="1">
      <c r="A23" s="29"/>
      <c r="B23" s="129" t="s">
        <v>48</v>
      </c>
      <c r="C23" s="130"/>
      <c r="D23" s="130"/>
      <c r="E23" s="130"/>
      <c r="F23" s="131"/>
      <c r="G23" s="47"/>
      <c r="H23" s="47"/>
      <c r="I23" s="47"/>
      <c r="J23" s="47"/>
      <c r="K23" s="49" t="e">
        <f t="shared" si="5"/>
        <v>#DIV/0!</v>
      </c>
      <c r="L23" s="49" t="e">
        <f t="shared" si="6"/>
        <v>#DIV/0!</v>
      </c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</row>
    <row r="24" spans="1:43" s="42" customFormat="1" ht="15" customHeight="1">
      <c r="A24" s="29"/>
      <c r="B24" s="135" t="s">
        <v>198</v>
      </c>
      <c r="C24" s="136"/>
      <c r="D24" s="136"/>
      <c r="E24" s="136"/>
      <c r="F24" s="137"/>
      <c r="G24" s="99">
        <v>13992.82</v>
      </c>
      <c r="H24" s="47">
        <v>-88941.5</v>
      </c>
      <c r="I24" s="47"/>
      <c r="J24" s="47">
        <v>-88941.5</v>
      </c>
      <c r="K24" s="49">
        <f t="shared" si="5"/>
        <v>-635.62241206561657</v>
      </c>
      <c r="L24" s="49">
        <f t="shared" si="6"/>
        <v>100</v>
      </c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</row>
    <row r="25" spans="1:43" s="42" customFormat="1" ht="15" customHeight="1">
      <c r="A25" s="29"/>
      <c r="B25" s="126" t="s">
        <v>199</v>
      </c>
      <c r="C25" s="127"/>
      <c r="D25" s="127"/>
      <c r="E25" s="127"/>
      <c r="F25" s="128"/>
      <c r="G25" s="47">
        <f>SUM(G16+G24)</f>
        <v>2378.3199999999997</v>
      </c>
      <c r="H25" s="47">
        <f t="shared" ref="H25:J25" si="7">SUM(H16+H24)</f>
        <v>-88941.5</v>
      </c>
      <c r="I25" s="47">
        <f t="shared" si="7"/>
        <v>0</v>
      </c>
      <c r="J25" s="47">
        <f t="shared" si="7"/>
        <v>-17609.85999999987</v>
      </c>
      <c r="K25" s="49">
        <f t="shared" si="5"/>
        <v>-740.43274244003635</v>
      </c>
      <c r="L25" s="49">
        <f t="shared" si="6"/>
        <v>19.799373745664141</v>
      </c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</row>
    <row r="26" spans="1:43" ht="15.75">
      <c r="B26" s="100"/>
      <c r="C26" s="101"/>
      <c r="D26" s="101"/>
      <c r="E26" s="101"/>
      <c r="F26" s="101"/>
      <c r="G26" s="17"/>
      <c r="H26" s="17"/>
      <c r="I26" s="17"/>
      <c r="J26" s="17"/>
      <c r="K26" s="17"/>
      <c r="L26" s="102"/>
    </row>
    <row r="27" spans="1:43" ht="15.75">
      <c r="B27" s="134" t="s">
        <v>53</v>
      </c>
      <c r="C27" s="134"/>
      <c r="D27" s="134"/>
      <c r="E27" s="134"/>
      <c r="F27" s="134"/>
      <c r="G27" s="134"/>
      <c r="H27" s="134"/>
      <c r="I27" s="134"/>
      <c r="J27" s="134"/>
      <c r="K27" s="134"/>
      <c r="L27" s="134"/>
    </row>
    <row r="28" spans="1:43" ht="15.75">
      <c r="B28" s="15"/>
      <c r="C28" s="16"/>
      <c r="D28" s="16"/>
      <c r="E28" s="16"/>
      <c r="F28" s="16"/>
      <c r="G28" s="17"/>
      <c r="H28" s="17"/>
      <c r="I28" s="17"/>
      <c r="J28" s="17"/>
      <c r="K28" s="17"/>
    </row>
    <row r="29" spans="1:43" ht="15" customHeight="1"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</row>
    <row r="30" spans="1:43">
      <c r="B30" s="38"/>
      <c r="C30" s="38"/>
      <c r="D30" s="38"/>
      <c r="E30" s="38"/>
      <c r="F30" s="38"/>
      <c r="G30" s="38"/>
      <c r="H30" s="38"/>
      <c r="I30" s="38"/>
      <c r="J30" s="38"/>
      <c r="K30" s="38"/>
    </row>
    <row r="31" spans="1:43" ht="15" customHeight="1">
      <c r="B31" s="111" t="s">
        <v>54</v>
      </c>
      <c r="C31" s="111"/>
      <c r="D31" s="111"/>
      <c r="E31" s="111"/>
      <c r="F31" s="111"/>
      <c r="G31" s="111"/>
      <c r="H31" s="111"/>
      <c r="I31" s="111"/>
      <c r="J31" s="111"/>
      <c r="K31" s="111"/>
      <c r="L31" s="111"/>
    </row>
    <row r="32" spans="1:43" ht="36.75" customHeight="1"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</row>
    <row r="33" spans="2:12">
      <c r="B33" s="106"/>
      <c r="C33" s="106"/>
      <c r="D33" s="106"/>
      <c r="E33" s="106"/>
      <c r="F33" s="106"/>
      <c r="G33" s="106"/>
      <c r="H33" s="106"/>
      <c r="I33" s="106"/>
      <c r="J33" s="106"/>
      <c r="K33" s="106"/>
    </row>
    <row r="34" spans="2:12" ht="15" customHeight="1">
      <c r="B34" s="123" t="s">
        <v>190</v>
      </c>
      <c r="C34" s="123"/>
      <c r="D34" s="123"/>
      <c r="E34" s="123"/>
      <c r="F34" s="123"/>
      <c r="G34" s="123"/>
      <c r="H34" s="123"/>
      <c r="I34" s="123"/>
      <c r="J34" s="123"/>
      <c r="K34" s="123"/>
      <c r="L34" s="123"/>
    </row>
    <row r="35" spans="2:12"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3"/>
    </row>
  </sheetData>
  <mergeCells count="27">
    <mergeCell ref="B34:L35"/>
    <mergeCell ref="B16:F16"/>
    <mergeCell ref="B4:D4"/>
    <mergeCell ref="B25:F25"/>
    <mergeCell ref="B19:F19"/>
    <mergeCell ref="B20:F20"/>
    <mergeCell ref="B22:F22"/>
    <mergeCell ref="B23:F23"/>
    <mergeCell ref="B21:F21"/>
    <mergeCell ref="B27:L27"/>
    <mergeCell ref="B24:F24"/>
    <mergeCell ref="B1:L1"/>
    <mergeCell ref="B3:L3"/>
    <mergeCell ref="B5:L5"/>
    <mergeCell ref="B33:F33"/>
    <mergeCell ref="G33:K33"/>
    <mergeCell ref="B14:F14"/>
    <mergeCell ref="B15:F15"/>
    <mergeCell ref="B29:L29"/>
    <mergeCell ref="B31:L32"/>
    <mergeCell ref="B9:F9"/>
    <mergeCell ref="B10:F10"/>
    <mergeCell ref="B11:F11"/>
    <mergeCell ref="B7:F7"/>
    <mergeCell ref="B8:F8"/>
    <mergeCell ref="B12:F12"/>
    <mergeCell ref="B18:F18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L95"/>
  <sheetViews>
    <sheetView topLeftCell="A28" workbookViewId="0">
      <selection activeCell="J77" sqref="J77"/>
    </sheetView>
  </sheetViews>
  <sheetFormatPr defaultRowHeight="15"/>
  <cols>
    <col min="2" max="2" width="3.7109375" customWidth="1"/>
    <col min="3" max="4" width="4.42578125" customWidth="1"/>
    <col min="5" max="5" width="5.42578125" customWidth="1"/>
    <col min="6" max="6" width="44.7109375" customWidth="1"/>
    <col min="7" max="7" width="24.42578125" customWidth="1"/>
    <col min="8" max="8" width="20.42578125" customWidth="1"/>
    <col min="9" max="9" width="21.28515625" customWidth="1"/>
    <col min="10" max="10" width="24.140625" customWidth="1"/>
    <col min="11" max="11" width="14.85546875" customWidth="1"/>
    <col min="12" max="12" width="15.28515625" customWidth="1"/>
  </cols>
  <sheetData>
    <row r="1" spans="2:12" ht="18" customHeight="1">
      <c r="B1" s="2"/>
      <c r="C1" s="2"/>
      <c r="D1" s="2"/>
      <c r="E1" s="20"/>
      <c r="F1" s="2"/>
      <c r="G1" s="2"/>
      <c r="H1" s="2"/>
      <c r="I1" s="2"/>
      <c r="J1" s="2"/>
      <c r="K1" s="2"/>
    </row>
    <row r="2" spans="2:12" ht="15.75" customHeight="1">
      <c r="B2" s="105" t="s">
        <v>12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2:12" ht="18">
      <c r="B3" s="2"/>
      <c r="C3" s="2"/>
      <c r="D3" s="2"/>
      <c r="E3" s="20"/>
      <c r="F3" s="2"/>
      <c r="G3" s="2"/>
      <c r="H3" s="2"/>
      <c r="I3" s="2"/>
      <c r="J3" s="3"/>
      <c r="K3" s="3"/>
    </row>
    <row r="4" spans="2:12" ht="18" customHeight="1">
      <c r="B4" s="105" t="s">
        <v>152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</row>
    <row r="5" spans="2:12" ht="18">
      <c r="B5" s="2"/>
      <c r="C5" s="2"/>
      <c r="D5" s="2"/>
      <c r="E5" s="20"/>
      <c r="F5" s="2"/>
      <c r="G5" s="2"/>
      <c r="H5" s="2"/>
      <c r="I5" s="2"/>
      <c r="J5" s="3"/>
      <c r="K5" s="3"/>
    </row>
    <row r="6" spans="2:12" ht="15.75" customHeight="1">
      <c r="B6" s="105" t="s">
        <v>153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</row>
    <row r="7" spans="2:12" ht="18">
      <c r="B7" s="2"/>
      <c r="C7" s="2"/>
      <c r="D7" s="2"/>
      <c r="E7" s="20"/>
      <c r="F7" s="2"/>
      <c r="G7" s="2"/>
      <c r="H7" s="2"/>
      <c r="I7" s="2"/>
      <c r="J7" s="3"/>
      <c r="K7" s="3"/>
    </row>
    <row r="8" spans="2:12" ht="38.25">
      <c r="B8" s="138" t="s">
        <v>7</v>
      </c>
      <c r="C8" s="139"/>
      <c r="D8" s="139"/>
      <c r="E8" s="139"/>
      <c r="F8" s="140"/>
      <c r="G8" s="43" t="s">
        <v>191</v>
      </c>
      <c r="H8" s="43" t="s">
        <v>186</v>
      </c>
      <c r="I8" s="43" t="s">
        <v>187</v>
      </c>
      <c r="J8" s="43" t="s">
        <v>192</v>
      </c>
      <c r="K8" s="43" t="s">
        <v>17</v>
      </c>
      <c r="L8" s="43" t="s">
        <v>41</v>
      </c>
    </row>
    <row r="9" spans="2:12" ht="16.5" customHeight="1">
      <c r="B9" s="138">
        <v>1</v>
      </c>
      <c r="C9" s="139"/>
      <c r="D9" s="139"/>
      <c r="E9" s="139"/>
      <c r="F9" s="140"/>
      <c r="G9" s="43">
        <v>2</v>
      </c>
      <c r="H9" s="43">
        <v>3</v>
      </c>
      <c r="I9" s="43">
        <v>4</v>
      </c>
      <c r="J9" s="43">
        <v>5</v>
      </c>
      <c r="K9" s="43" t="s">
        <v>18</v>
      </c>
      <c r="L9" s="43" t="s">
        <v>189</v>
      </c>
    </row>
    <row r="10" spans="2:12">
      <c r="B10" s="7"/>
      <c r="C10" s="7"/>
      <c r="D10" s="7"/>
      <c r="E10" s="7"/>
      <c r="F10" s="7" t="s">
        <v>19</v>
      </c>
      <c r="G10" s="72">
        <f>SUM(G11+G33)</f>
        <v>2628353.16</v>
      </c>
      <c r="H10" s="72">
        <f t="shared" ref="H10:J10" si="0">SUM(H11+H33)</f>
        <v>3149277</v>
      </c>
      <c r="I10" s="72">
        <f t="shared" si="0"/>
        <v>0</v>
      </c>
      <c r="J10" s="72">
        <f t="shared" si="0"/>
        <v>3172737.38</v>
      </c>
      <c r="K10" s="73">
        <f>SUM(J10/G10*100)</f>
        <v>120.71198909966878</v>
      </c>
      <c r="L10" s="73">
        <f>SUM(J10/H10*100)</f>
        <v>100.74494495085698</v>
      </c>
    </row>
    <row r="11" spans="2:12" ht="15.75" customHeight="1">
      <c r="B11" s="7">
        <v>6</v>
      </c>
      <c r="C11" s="7"/>
      <c r="D11" s="7"/>
      <c r="E11" s="7"/>
      <c r="F11" s="7" t="s">
        <v>2</v>
      </c>
      <c r="G11" s="72">
        <f>SUM(G12+G19+G23+G26+G29+G33+G34)</f>
        <v>2628353.16</v>
      </c>
      <c r="H11" s="72">
        <f>SUM(H12+H19+H23+H26+H29+H34)</f>
        <v>3149168.1</v>
      </c>
      <c r="I11" s="72">
        <f>SUM(I12+I19+I23+I26+I29+I33+I34)</f>
        <v>0</v>
      </c>
      <c r="J11" s="72">
        <f>SUM(J12+J19+J23+J26+J29+J34)</f>
        <v>3172628.48</v>
      </c>
      <c r="K11" s="73">
        <f t="shared" ref="K11:K31" si="1">SUM(J11/G11*100)</f>
        <v>120.7078458208409</v>
      </c>
      <c r="L11" s="73">
        <f t="shared" ref="L11:L34" si="2">SUM(J11/H11*100)</f>
        <v>100.7449707114714</v>
      </c>
    </row>
    <row r="12" spans="2:12" ht="25.5">
      <c r="B12" s="12"/>
      <c r="C12" s="7">
        <v>63</v>
      </c>
      <c r="D12" s="12"/>
      <c r="E12" s="12"/>
      <c r="F12" s="7" t="s">
        <v>20</v>
      </c>
      <c r="G12" s="72">
        <f>SUM(G13+G15+G17)</f>
        <v>7213.8</v>
      </c>
      <c r="H12" s="72">
        <f t="shared" ref="H12:J12" si="3">SUM(H13+H15+H17)</f>
        <v>15400</v>
      </c>
      <c r="I12" s="72">
        <f t="shared" si="3"/>
        <v>0</v>
      </c>
      <c r="J12" s="72">
        <f t="shared" si="3"/>
        <v>0</v>
      </c>
      <c r="K12" s="73">
        <f t="shared" si="1"/>
        <v>0</v>
      </c>
      <c r="L12" s="73">
        <f t="shared" si="2"/>
        <v>0</v>
      </c>
    </row>
    <row r="13" spans="2:12">
      <c r="B13" s="12"/>
      <c r="C13" s="7"/>
      <c r="D13" s="12">
        <v>634</v>
      </c>
      <c r="E13" s="12"/>
      <c r="F13" s="12" t="s">
        <v>166</v>
      </c>
      <c r="G13" s="70">
        <f>SUM(G14)</f>
        <v>0</v>
      </c>
      <c r="H13" s="70">
        <f t="shared" ref="H13:J13" si="4">SUM(H14)</f>
        <v>0</v>
      </c>
      <c r="I13" s="70">
        <f t="shared" si="4"/>
        <v>0</v>
      </c>
      <c r="J13" s="70">
        <f t="shared" si="4"/>
        <v>0</v>
      </c>
      <c r="K13" s="73"/>
      <c r="L13" s="73" t="e">
        <f t="shared" si="2"/>
        <v>#DIV/0!</v>
      </c>
    </row>
    <row r="14" spans="2:12">
      <c r="B14" s="12"/>
      <c r="C14" s="7"/>
      <c r="D14" s="12"/>
      <c r="E14" s="51">
        <v>6341</v>
      </c>
      <c r="F14" s="51" t="s">
        <v>167</v>
      </c>
      <c r="G14" s="70">
        <v>0</v>
      </c>
      <c r="H14" s="70">
        <v>0</v>
      </c>
      <c r="I14" s="70">
        <v>0</v>
      </c>
      <c r="J14" s="70">
        <v>0</v>
      </c>
      <c r="K14" s="73"/>
      <c r="L14" s="73" t="e">
        <f t="shared" si="2"/>
        <v>#DIV/0!</v>
      </c>
    </row>
    <row r="15" spans="2:12">
      <c r="B15" s="8"/>
      <c r="C15" s="8"/>
      <c r="D15" s="8">
        <v>636</v>
      </c>
      <c r="E15" s="8"/>
      <c r="F15" s="13" t="s">
        <v>55</v>
      </c>
      <c r="G15" s="70">
        <f>SUM(G16)</f>
        <v>7213.8</v>
      </c>
      <c r="H15" s="70">
        <f t="shared" ref="H15:J15" si="5">SUM(H16)</f>
        <v>15400</v>
      </c>
      <c r="I15" s="70">
        <f t="shared" si="5"/>
        <v>0</v>
      </c>
      <c r="J15" s="70">
        <f t="shared" si="5"/>
        <v>0</v>
      </c>
      <c r="K15" s="73">
        <f t="shared" si="1"/>
        <v>0</v>
      </c>
      <c r="L15" s="73">
        <f t="shared" si="2"/>
        <v>0</v>
      </c>
    </row>
    <row r="16" spans="2:12">
      <c r="B16" s="8"/>
      <c r="C16" s="8"/>
      <c r="D16" s="9"/>
      <c r="E16" s="9">
        <v>6361</v>
      </c>
      <c r="F16" s="35" t="s">
        <v>56</v>
      </c>
      <c r="G16" s="70">
        <v>7213.8</v>
      </c>
      <c r="H16" s="70">
        <v>15400</v>
      </c>
      <c r="I16" s="70">
        <v>0</v>
      </c>
      <c r="J16" s="71">
        <v>0</v>
      </c>
      <c r="K16" s="73">
        <f t="shared" si="1"/>
        <v>0</v>
      </c>
      <c r="L16" s="73">
        <f t="shared" si="2"/>
        <v>0</v>
      </c>
    </row>
    <row r="17" spans="2:12">
      <c r="B17" s="8"/>
      <c r="C17" s="8"/>
      <c r="D17" s="8">
        <v>638</v>
      </c>
      <c r="E17" s="8"/>
      <c r="F17" s="13" t="s">
        <v>57</v>
      </c>
      <c r="G17" s="70">
        <f>SUM(G18)</f>
        <v>0</v>
      </c>
      <c r="H17" s="70">
        <f t="shared" ref="H17:J17" si="6">SUM(H18)</f>
        <v>0</v>
      </c>
      <c r="I17" s="70">
        <f t="shared" si="6"/>
        <v>0</v>
      </c>
      <c r="J17" s="70">
        <f t="shared" si="6"/>
        <v>0</v>
      </c>
      <c r="K17" s="73"/>
      <c r="L17" s="73" t="e">
        <f t="shared" si="2"/>
        <v>#DIV/0!</v>
      </c>
    </row>
    <row r="18" spans="2:12">
      <c r="B18" s="8"/>
      <c r="C18" s="8"/>
      <c r="D18" s="9"/>
      <c r="E18" s="9">
        <v>6381</v>
      </c>
      <c r="F18" s="35" t="s">
        <v>58</v>
      </c>
      <c r="G18" s="70">
        <v>0</v>
      </c>
      <c r="H18" s="70">
        <v>0</v>
      </c>
      <c r="I18" s="70">
        <v>0</v>
      </c>
      <c r="J18" s="71">
        <v>0</v>
      </c>
      <c r="K18" s="73"/>
      <c r="L18" s="73" t="e">
        <f t="shared" si="2"/>
        <v>#DIV/0!</v>
      </c>
    </row>
    <row r="19" spans="2:12">
      <c r="B19" s="25"/>
      <c r="C19" s="25">
        <v>64</v>
      </c>
      <c r="D19" s="36"/>
      <c r="E19" s="25"/>
      <c r="F19" s="10" t="s">
        <v>170</v>
      </c>
      <c r="G19" s="72">
        <f>SUM(G20)</f>
        <v>1404.86</v>
      </c>
      <c r="H19" s="72">
        <f t="shared" ref="H19:J19" si="7">SUM(H20)</f>
        <v>10</v>
      </c>
      <c r="I19" s="72">
        <f t="shared" si="7"/>
        <v>0</v>
      </c>
      <c r="J19" s="72">
        <f t="shared" si="7"/>
        <v>0</v>
      </c>
      <c r="K19" s="73">
        <f t="shared" si="1"/>
        <v>0</v>
      </c>
      <c r="L19" s="73">
        <f t="shared" si="2"/>
        <v>0</v>
      </c>
    </row>
    <row r="20" spans="2:12">
      <c r="B20" s="8"/>
      <c r="C20" s="8"/>
      <c r="D20" s="8">
        <v>641</v>
      </c>
      <c r="E20" s="8"/>
      <c r="F20" s="13" t="s">
        <v>59</v>
      </c>
      <c r="G20" s="70">
        <f>SUM(G21:G22)</f>
        <v>1404.86</v>
      </c>
      <c r="H20" s="70">
        <f t="shared" ref="H20:J20" si="8">SUM(H21:H22)</f>
        <v>10</v>
      </c>
      <c r="I20" s="70">
        <f t="shared" si="8"/>
        <v>0</v>
      </c>
      <c r="J20" s="70">
        <f t="shared" si="8"/>
        <v>0</v>
      </c>
      <c r="K20" s="73">
        <f t="shared" si="1"/>
        <v>0</v>
      </c>
      <c r="L20" s="73">
        <f t="shared" si="2"/>
        <v>0</v>
      </c>
    </row>
    <row r="21" spans="2:12">
      <c r="B21" s="8"/>
      <c r="C21" s="8"/>
      <c r="D21" s="9"/>
      <c r="E21" s="9">
        <v>6414</v>
      </c>
      <c r="F21" s="35" t="s">
        <v>200</v>
      </c>
      <c r="G21" s="70">
        <v>0</v>
      </c>
      <c r="H21" s="70">
        <v>10</v>
      </c>
      <c r="I21" s="70">
        <v>0</v>
      </c>
      <c r="J21" s="71">
        <v>0</v>
      </c>
      <c r="K21" s="73" t="e">
        <f t="shared" si="1"/>
        <v>#DIV/0!</v>
      </c>
      <c r="L21" s="73">
        <f t="shared" si="2"/>
        <v>0</v>
      </c>
    </row>
    <row r="22" spans="2:12">
      <c r="B22" s="8"/>
      <c r="C22" s="8"/>
      <c r="D22" s="9"/>
      <c r="E22" s="9">
        <v>6419</v>
      </c>
      <c r="F22" s="35" t="s">
        <v>179</v>
      </c>
      <c r="G22" s="70">
        <v>1404.86</v>
      </c>
      <c r="H22" s="70">
        <v>0</v>
      </c>
      <c r="I22" s="70">
        <v>0</v>
      </c>
      <c r="J22" s="71">
        <v>0</v>
      </c>
      <c r="K22" s="73"/>
      <c r="L22" s="73" t="e">
        <f t="shared" si="2"/>
        <v>#DIV/0!</v>
      </c>
    </row>
    <row r="23" spans="2:12" ht="38.25">
      <c r="B23" s="25"/>
      <c r="C23" s="25">
        <v>65</v>
      </c>
      <c r="D23" s="36"/>
      <c r="E23" s="25"/>
      <c r="F23" s="7" t="s">
        <v>60</v>
      </c>
      <c r="G23" s="72">
        <f>SUM(G24)</f>
        <v>350345.25</v>
      </c>
      <c r="H23" s="72">
        <f t="shared" ref="H23:J24" si="9">SUM(H24)</f>
        <v>323000.44</v>
      </c>
      <c r="I23" s="72">
        <f t="shared" si="9"/>
        <v>0</v>
      </c>
      <c r="J23" s="72">
        <f t="shared" si="9"/>
        <v>391713.9</v>
      </c>
      <c r="K23" s="73">
        <f t="shared" si="1"/>
        <v>111.80796657011905</v>
      </c>
      <c r="L23" s="73">
        <f t="shared" si="2"/>
        <v>121.27348804849927</v>
      </c>
    </row>
    <row r="24" spans="2:12">
      <c r="B24" s="8"/>
      <c r="C24" s="8"/>
      <c r="D24" s="8">
        <v>652</v>
      </c>
      <c r="E24" s="8"/>
      <c r="F24" s="12" t="s">
        <v>61</v>
      </c>
      <c r="G24" s="70">
        <f>SUM(G25)</f>
        <v>350345.25</v>
      </c>
      <c r="H24" s="70">
        <f t="shared" si="9"/>
        <v>323000.44</v>
      </c>
      <c r="I24" s="70">
        <f t="shared" si="9"/>
        <v>0</v>
      </c>
      <c r="J24" s="70">
        <f t="shared" si="9"/>
        <v>391713.9</v>
      </c>
      <c r="K24" s="73">
        <f t="shared" si="1"/>
        <v>111.80796657011905</v>
      </c>
      <c r="L24" s="73">
        <f t="shared" si="2"/>
        <v>121.27348804849927</v>
      </c>
    </row>
    <row r="25" spans="2:12">
      <c r="B25" s="8"/>
      <c r="C25" s="8"/>
      <c r="D25" s="9"/>
      <c r="E25" s="9">
        <v>6526</v>
      </c>
      <c r="F25" s="51" t="s">
        <v>62</v>
      </c>
      <c r="G25" s="70">
        <v>350345.25</v>
      </c>
      <c r="H25" s="70">
        <v>323000.44</v>
      </c>
      <c r="I25" s="70">
        <v>0</v>
      </c>
      <c r="J25" s="71">
        <v>391713.9</v>
      </c>
      <c r="K25" s="73">
        <f t="shared" si="1"/>
        <v>111.80796657011905</v>
      </c>
      <c r="L25" s="73">
        <f t="shared" si="2"/>
        <v>121.27348804849927</v>
      </c>
    </row>
    <row r="26" spans="2:12">
      <c r="B26" s="8"/>
      <c r="C26" s="25">
        <v>66</v>
      </c>
      <c r="D26" s="9"/>
      <c r="E26" s="9"/>
      <c r="F26" s="95" t="s">
        <v>168</v>
      </c>
      <c r="G26" s="72">
        <f>SUM(G27)</f>
        <v>0</v>
      </c>
      <c r="H26" s="72">
        <f t="shared" ref="H26:J26" si="10">SUM(H27)</f>
        <v>0</v>
      </c>
      <c r="I26" s="72">
        <f t="shared" si="10"/>
        <v>0</v>
      </c>
      <c r="J26" s="72">
        <f t="shared" si="10"/>
        <v>0</v>
      </c>
      <c r="K26" s="73"/>
      <c r="L26" s="73" t="e">
        <f t="shared" si="2"/>
        <v>#DIV/0!</v>
      </c>
    </row>
    <row r="27" spans="2:12">
      <c r="B27" s="8"/>
      <c r="C27" s="8"/>
      <c r="D27" s="9">
        <v>663</v>
      </c>
      <c r="E27" s="9"/>
      <c r="F27" s="51" t="s">
        <v>178</v>
      </c>
      <c r="G27" s="70">
        <f>SUM(G28)</f>
        <v>0</v>
      </c>
      <c r="H27" s="70">
        <f t="shared" ref="H27:J27" si="11">SUM(H28)</f>
        <v>0</v>
      </c>
      <c r="I27" s="70">
        <v>0</v>
      </c>
      <c r="J27" s="70">
        <f t="shared" si="11"/>
        <v>0</v>
      </c>
      <c r="K27" s="73"/>
      <c r="L27" s="73" t="e">
        <f t="shared" si="2"/>
        <v>#DIV/0!</v>
      </c>
    </row>
    <row r="28" spans="2:12">
      <c r="B28" s="8"/>
      <c r="C28" s="8"/>
      <c r="D28" s="9"/>
      <c r="E28" s="9">
        <v>6631</v>
      </c>
      <c r="F28" s="51" t="s">
        <v>169</v>
      </c>
      <c r="G28" s="70">
        <v>0</v>
      </c>
      <c r="H28" s="70">
        <v>0</v>
      </c>
      <c r="I28" s="70">
        <v>0</v>
      </c>
      <c r="J28" s="71">
        <v>0</v>
      </c>
      <c r="K28" s="73"/>
      <c r="L28" s="73" t="e">
        <f t="shared" si="2"/>
        <v>#DIV/0!</v>
      </c>
    </row>
    <row r="29" spans="2:12">
      <c r="B29" s="25"/>
      <c r="C29" s="25">
        <v>67</v>
      </c>
      <c r="D29" s="36"/>
      <c r="E29" s="25"/>
      <c r="F29" s="7" t="s">
        <v>63</v>
      </c>
      <c r="G29" s="72">
        <f>SUM(G30)</f>
        <v>2255396.4300000002</v>
      </c>
      <c r="H29" s="72">
        <f t="shared" ref="H29:J29" si="12">SUM(H30)</f>
        <v>2805100</v>
      </c>
      <c r="I29" s="72">
        <f t="shared" si="12"/>
        <v>0</v>
      </c>
      <c r="J29" s="72">
        <f t="shared" si="12"/>
        <v>2780914.58</v>
      </c>
      <c r="K29" s="73">
        <f t="shared" si="1"/>
        <v>123.30047804500603</v>
      </c>
      <c r="L29" s="73">
        <f t="shared" si="2"/>
        <v>99.13780542583153</v>
      </c>
    </row>
    <row r="30" spans="2:12">
      <c r="B30" s="8"/>
      <c r="C30" s="25"/>
      <c r="D30" s="8">
        <v>671</v>
      </c>
      <c r="E30" s="8"/>
      <c r="F30" s="12" t="s">
        <v>63</v>
      </c>
      <c r="G30" s="70">
        <f>SUM(G31:G32)</f>
        <v>2255396.4300000002</v>
      </c>
      <c r="H30" s="70">
        <f t="shared" ref="H30:J30" si="13">SUM(H31:H32)</f>
        <v>2805100</v>
      </c>
      <c r="I30" s="70">
        <f t="shared" si="13"/>
        <v>0</v>
      </c>
      <c r="J30" s="70">
        <f t="shared" si="13"/>
        <v>2780914.58</v>
      </c>
      <c r="K30" s="73">
        <f t="shared" si="1"/>
        <v>123.30047804500603</v>
      </c>
      <c r="L30" s="73">
        <f t="shared" si="2"/>
        <v>99.13780542583153</v>
      </c>
    </row>
    <row r="31" spans="2:12">
      <c r="B31" s="8"/>
      <c r="C31" s="25"/>
      <c r="D31" s="9"/>
      <c r="E31" s="9">
        <v>6711</v>
      </c>
      <c r="F31" s="51" t="s">
        <v>64</v>
      </c>
      <c r="G31" s="70">
        <v>2255396.4300000002</v>
      </c>
      <c r="H31" s="70">
        <v>2805100</v>
      </c>
      <c r="I31" s="70">
        <v>0</v>
      </c>
      <c r="J31" s="71">
        <v>2780914.58</v>
      </c>
      <c r="K31" s="73">
        <f t="shared" si="1"/>
        <v>123.30047804500603</v>
      </c>
      <c r="L31" s="73">
        <f t="shared" si="2"/>
        <v>99.13780542583153</v>
      </c>
    </row>
    <row r="32" spans="2:12">
      <c r="B32" s="8"/>
      <c r="C32" s="8"/>
      <c r="D32" s="9"/>
      <c r="E32" s="9">
        <v>6712</v>
      </c>
      <c r="F32" s="51" t="s">
        <v>65</v>
      </c>
      <c r="G32" s="70">
        <v>0</v>
      </c>
      <c r="H32" s="70">
        <v>0</v>
      </c>
      <c r="I32" s="70">
        <v>0</v>
      </c>
      <c r="J32" s="71">
        <v>0</v>
      </c>
      <c r="K32" s="73"/>
      <c r="L32" s="73" t="e">
        <f t="shared" si="2"/>
        <v>#DIV/0!</v>
      </c>
    </row>
    <row r="33" spans="2:12" s="37" customFormat="1">
      <c r="B33" s="25">
        <v>7</v>
      </c>
      <c r="C33" s="25"/>
      <c r="D33" s="36"/>
      <c r="E33" s="25"/>
      <c r="F33" s="7" t="s">
        <v>3</v>
      </c>
      <c r="G33" s="72">
        <v>0</v>
      </c>
      <c r="H33" s="72">
        <v>108.9</v>
      </c>
      <c r="I33" s="72">
        <v>0</v>
      </c>
      <c r="J33" s="72">
        <v>108.9</v>
      </c>
      <c r="K33" s="73"/>
      <c r="L33" s="73">
        <f t="shared" si="2"/>
        <v>100</v>
      </c>
    </row>
    <row r="34" spans="2:12">
      <c r="B34" s="25">
        <v>9</v>
      </c>
      <c r="C34" s="25">
        <v>92</v>
      </c>
      <c r="D34" s="25">
        <v>922</v>
      </c>
      <c r="E34" s="36">
        <v>9221</v>
      </c>
      <c r="F34" s="75" t="s">
        <v>202</v>
      </c>
      <c r="G34" s="72">
        <v>13992.82</v>
      </c>
      <c r="H34" s="72">
        <v>5657.66</v>
      </c>
      <c r="I34" s="72">
        <v>0</v>
      </c>
      <c r="J34" s="73">
        <v>0</v>
      </c>
      <c r="K34" s="73"/>
      <c r="L34" s="73">
        <f t="shared" si="2"/>
        <v>0</v>
      </c>
    </row>
    <row r="35" spans="2:12" ht="15.75" customHeight="1"/>
    <row r="36" spans="2:12" ht="15.75" customHeight="1">
      <c r="B36" s="20"/>
      <c r="C36" s="20"/>
      <c r="D36" s="20"/>
      <c r="E36" s="20"/>
      <c r="F36" s="20"/>
      <c r="G36" s="20"/>
      <c r="H36" s="20"/>
      <c r="I36" s="20"/>
      <c r="J36" s="3"/>
      <c r="K36" s="3"/>
      <c r="L36" s="3"/>
    </row>
    <row r="37" spans="2:12" ht="38.25">
      <c r="B37" s="138" t="s">
        <v>7</v>
      </c>
      <c r="C37" s="139"/>
      <c r="D37" s="139"/>
      <c r="E37" s="139"/>
      <c r="F37" s="140"/>
      <c r="G37" s="43" t="s">
        <v>191</v>
      </c>
      <c r="H37" s="43" t="s">
        <v>186</v>
      </c>
      <c r="I37" s="43" t="s">
        <v>187</v>
      </c>
      <c r="J37" s="43" t="s">
        <v>191</v>
      </c>
      <c r="K37" s="43" t="s">
        <v>17</v>
      </c>
      <c r="L37" s="43" t="s">
        <v>41</v>
      </c>
    </row>
    <row r="38" spans="2:12" ht="12.75" customHeight="1">
      <c r="B38" s="138">
        <v>1</v>
      </c>
      <c r="C38" s="139"/>
      <c r="D38" s="139"/>
      <c r="E38" s="139"/>
      <c r="F38" s="140"/>
      <c r="G38" s="43">
        <v>2</v>
      </c>
      <c r="H38" s="43">
        <v>3</v>
      </c>
      <c r="I38" s="43">
        <v>4</v>
      </c>
      <c r="J38" s="43">
        <v>5</v>
      </c>
      <c r="K38" s="43" t="s">
        <v>18</v>
      </c>
      <c r="L38" s="43" t="s">
        <v>189</v>
      </c>
    </row>
    <row r="39" spans="2:12">
      <c r="B39" s="7"/>
      <c r="C39" s="7"/>
      <c r="D39" s="7"/>
      <c r="E39" s="7"/>
      <c r="F39" s="7" t="s">
        <v>8</v>
      </c>
      <c r="G39" s="72">
        <f>SUM(G40+G87+G95)</f>
        <v>2625974.84</v>
      </c>
      <c r="H39" s="72">
        <f t="shared" ref="H39:J39" si="14">SUM(H40+H87+H95)</f>
        <v>3243876.16</v>
      </c>
      <c r="I39" s="72">
        <f t="shared" si="14"/>
        <v>0</v>
      </c>
      <c r="J39" s="72">
        <f t="shared" si="14"/>
        <v>3101405.74</v>
      </c>
      <c r="K39" s="73">
        <f>SUM(J39/G39*100)</f>
        <v>118.10492974867957</v>
      </c>
      <c r="L39" s="73">
        <f>SUM(J39/H39*100)</f>
        <v>95.608019142136428</v>
      </c>
    </row>
    <row r="40" spans="2:12">
      <c r="B40" s="7">
        <v>3</v>
      </c>
      <c r="C40" s="7"/>
      <c r="D40" s="7"/>
      <c r="E40" s="7"/>
      <c r="F40" s="7" t="s">
        <v>4</v>
      </c>
      <c r="G40" s="72">
        <f>SUM(G41+G48+G78+G83)</f>
        <v>2616030.84</v>
      </c>
      <c r="H40" s="72">
        <f t="shared" ref="H40:J40" si="15">SUM(H41+H48+H78+H83)</f>
        <v>3145777</v>
      </c>
      <c r="I40" s="72">
        <f t="shared" si="15"/>
        <v>0</v>
      </c>
      <c r="J40" s="72">
        <f t="shared" si="15"/>
        <v>3092181.1100000003</v>
      </c>
      <c r="K40" s="73">
        <f t="shared" ref="K40:K94" si="16">SUM(J40/G40*100)</f>
        <v>118.20124834613954</v>
      </c>
      <c r="L40" s="73">
        <f t="shared" ref="L40:L95" si="17">SUM(J40/H40*100)</f>
        <v>98.296259080030154</v>
      </c>
    </row>
    <row r="41" spans="2:12">
      <c r="B41" s="12"/>
      <c r="C41" s="7">
        <v>31</v>
      </c>
      <c r="D41" s="12"/>
      <c r="E41" s="12"/>
      <c r="F41" s="7" t="s">
        <v>5</v>
      </c>
      <c r="G41" s="72">
        <f>SUM(G42+G44+G46)</f>
        <v>2229704.92</v>
      </c>
      <c r="H41" s="72">
        <f t="shared" ref="H41:J41" si="18">SUM(H42+H44+H46)</f>
        <v>2620500</v>
      </c>
      <c r="I41" s="72">
        <f t="shared" si="18"/>
        <v>0</v>
      </c>
      <c r="J41" s="72">
        <f t="shared" si="18"/>
        <v>2597615.6300000004</v>
      </c>
      <c r="K41" s="73">
        <f t="shared" si="16"/>
        <v>116.50042149972026</v>
      </c>
      <c r="L41" s="73">
        <f t="shared" si="17"/>
        <v>99.126717420339645</v>
      </c>
    </row>
    <row r="42" spans="2:12">
      <c r="B42" s="8"/>
      <c r="C42" s="8"/>
      <c r="D42" s="8">
        <v>311</v>
      </c>
      <c r="E42" s="8"/>
      <c r="F42" s="8" t="s">
        <v>22</v>
      </c>
      <c r="G42" s="70">
        <f>SUM(G43)</f>
        <v>1781604.28</v>
      </c>
      <c r="H42" s="70">
        <f t="shared" ref="H42:J42" si="19">SUM(H43)</f>
        <v>2100000</v>
      </c>
      <c r="I42" s="70">
        <f t="shared" si="19"/>
        <v>0</v>
      </c>
      <c r="J42" s="70">
        <f t="shared" si="19"/>
        <v>2092426.04</v>
      </c>
      <c r="K42" s="73">
        <f t="shared" si="16"/>
        <v>117.44617272697617</v>
      </c>
      <c r="L42" s="73">
        <f t="shared" si="17"/>
        <v>99.639335238095242</v>
      </c>
    </row>
    <row r="43" spans="2:12">
      <c r="B43" s="8"/>
      <c r="C43" s="8"/>
      <c r="D43" s="8"/>
      <c r="E43" s="9">
        <v>3111</v>
      </c>
      <c r="F43" s="9" t="s">
        <v>23</v>
      </c>
      <c r="G43" s="70">
        <v>1781604.28</v>
      </c>
      <c r="H43" s="70">
        <v>2100000</v>
      </c>
      <c r="I43" s="70">
        <v>0</v>
      </c>
      <c r="J43" s="71">
        <v>2092426.04</v>
      </c>
      <c r="K43" s="73">
        <f t="shared" si="16"/>
        <v>117.44617272697617</v>
      </c>
      <c r="L43" s="73">
        <f t="shared" si="17"/>
        <v>99.639335238095242</v>
      </c>
    </row>
    <row r="44" spans="2:12">
      <c r="B44" s="8"/>
      <c r="C44" s="8"/>
      <c r="D44" s="8">
        <v>312</v>
      </c>
      <c r="E44" s="8"/>
      <c r="F44" s="13" t="s">
        <v>66</v>
      </c>
      <c r="G44" s="70">
        <f>SUM(G45)</f>
        <v>154138.81</v>
      </c>
      <c r="H44" s="70">
        <f t="shared" ref="H44:J44" si="20">SUM(H45)</f>
        <v>174000</v>
      </c>
      <c r="I44" s="70">
        <f t="shared" si="20"/>
        <v>0</v>
      </c>
      <c r="J44" s="70">
        <f t="shared" si="20"/>
        <v>159942.66</v>
      </c>
      <c r="K44" s="73">
        <f t="shared" si="16"/>
        <v>103.76533982583621</v>
      </c>
      <c r="L44" s="73">
        <f t="shared" si="17"/>
        <v>91.921068965517236</v>
      </c>
    </row>
    <row r="45" spans="2:12">
      <c r="B45" s="8"/>
      <c r="C45" s="8"/>
      <c r="D45" s="8"/>
      <c r="E45" s="9">
        <v>3121</v>
      </c>
      <c r="F45" s="35" t="s">
        <v>66</v>
      </c>
      <c r="G45" s="70">
        <v>154138.81</v>
      </c>
      <c r="H45" s="70">
        <v>174000</v>
      </c>
      <c r="I45" s="70">
        <v>0</v>
      </c>
      <c r="J45" s="71">
        <v>159942.66</v>
      </c>
      <c r="K45" s="73">
        <f t="shared" si="16"/>
        <v>103.76533982583621</v>
      </c>
      <c r="L45" s="73">
        <f t="shared" si="17"/>
        <v>91.921068965517236</v>
      </c>
    </row>
    <row r="46" spans="2:12">
      <c r="B46" s="8"/>
      <c r="C46" s="8"/>
      <c r="D46" s="8">
        <v>313</v>
      </c>
      <c r="E46" s="8"/>
      <c r="F46" s="13" t="s">
        <v>67</v>
      </c>
      <c r="G46" s="70">
        <f>SUM(G47)</f>
        <v>293961.83</v>
      </c>
      <c r="H46" s="70">
        <f t="shared" ref="H46:J46" si="21">SUM(H47)</f>
        <v>346500</v>
      </c>
      <c r="I46" s="70">
        <f t="shared" si="21"/>
        <v>0</v>
      </c>
      <c r="J46" s="70">
        <f t="shared" si="21"/>
        <v>345246.93</v>
      </c>
      <c r="K46" s="73">
        <f t="shared" si="16"/>
        <v>117.44617660054708</v>
      </c>
      <c r="L46" s="73">
        <f t="shared" si="17"/>
        <v>99.638363636363636</v>
      </c>
    </row>
    <row r="47" spans="2:12">
      <c r="B47" s="8"/>
      <c r="C47" s="8"/>
      <c r="D47" s="8"/>
      <c r="E47" s="9">
        <v>3132</v>
      </c>
      <c r="F47" s="35" t="s">
        <v>68</v>
      </c>
      <c r="G47" s="70">
        <v>293961.83</v>
      </c>
      <c r="H47" s="70">
        <v>346500</v>
      </c>
      <c r="I47" s="70">
        <v>0</v>
      </c>
      <c r="J47" s="71">
        <v>345246.93</v>
      </c>
      <c r="K47" s="73">
        <f t="shared" si="16"/>
        <v>117.44617660054708</v>
      </c>
      <c r="L47" s="73">
        <f t="shared" si="17"/>
        <v>99.638363636363636</v>
      </c>
    </row>
    <row r="48" spans="2:12">
      <c r="B48" s="25"/>
      <c r="C48" s="25">
        <v>32</v>
      </c>
      <c r="D48" s="36"/>
      <c r="E48" s="36"/>
      <c r="F48" s="25" t="s">
        <v>13</v>
      </c>
      <c r="G48" s="72">
        <f>SUM(G49+G54+G61+G71)</f>
        <v>385834.48</v>
      </c>
      <c r="H48" s="72">
        <f t="shared" ref="H48:J48" si="22">SUM(H49+H54+H61+H71)</f>
        <v>525267</v>
      </c>
      <c r="I48" s="72">
        <f t="shared" si="22"/>
        <v>0</v>
      </c>
      <c r="J48" s="72">
        <f t="shared" si="22"/>
        <v>494546.79</v>
      </c>
      <c r="K48" s="73">
        <f t="shared" si="16"/>
        <v>128.17589293730308</v>
      </c>
      <c r="L48" s="73">
        <f t="shared" si="17"/>
        <v>94.151505805618854</v>
      </c>
    </row>
    <row r="49" spans="2:12">
      <c r="B49" s="8"/>
      <c r="C49" s="8"/>
      <c r="D49" s="8">
        <v>321</v>
      </c>
      <c r="E49" s="8"/>
      <c r="F49" s="8" t="s">
        <v>24</v>
      </c>
      <c r="G49" s="70">
        <f>SUM(G50:G53)</f>
        <v>58155.060000000005</v>
      </c>
      <c r="H49" s="70">
        <f t="shared" ref="H49:J49" si="23">SUM(H50:H53)</f>
        <v>83100</v>
      </c>
      <c r="I49" s="70">
        <f t="shared" si="23"/>
        <v>0</v>
      </c>
      <c r="J49" s="70">
        <f t="shared" si="23"/>
        <v>75173.3</v>
      </c>
      <c r="K49" s="73">
        <f t="shared" si="16"/>
        <v>129.26355849344839</v>
      </c>
      <c r="L49" s="73">
        <f t="shared" si="17"/>
        <v>90.461251504211788</v>
      </c>
    </row>
    <row r="50" spans="2:12">
      <c r="B50" s="8"/>
      <c r="C50" s="25"/>
      <c r="D50" s="8"/>
      <c r="E50" s="9">
        <v>3211</v>
      </c>
      <c r="F50" s="14" t="s">
        <v>25</v>
      </c>
      <c r="G50" s="70">
        <v>1097.07</v>
      </c>
      <c r="H50" s="70">
        <v>7300</v>
      </c>
      <c r="I50" s="70">
        <v>0</v>
      </c>
      <c r="J50" s="71">
        <v>3411.03</v>
      </c>
      <c r="K50" s="73">
        <f t="shared" si="16"/>
        <v>310.92181902704482</v>
      </c>
      <c r="L50" s="73">
        <f t="shared" si="17"/>
        <v>46.726438356164387</v>
      </c>
    </row>
    <row r="51" spans="2:12">
      <c r="B51" s="8"/>
      <c r="C51" s="25"/>
      <c r="D51" s="9"/>
      <c r="E51" s="9">
        <v>3212</v>
      </c>
      <c r="F51" s="35" t="s">
        <v>69</v>
      </c>
      <c r="G51" s="70">
        <v>53871.19</v>
      </c>
      <c r="H51" s="70">
        <v>63700</v>
      </c>
      <c r="I51" s="70">
        <v>0</v>
      </c>
      <c r="J51" s="71">
        <v>61332.75</v>
      </c>
      <c r="K51" s="73">
        <f t="shared" si="16"/>
        <v>113.8507428553184</v>
      </c>
      <c r="L51" s="73">
        <f t="shared" si="17"/>
        <v>96.283751962323393</v>
      </c>
    </row>
    <row r="52" spans="2:12">
      <c r="B52" s="8"/>
      <c r="C52" s="25"/>
      <c r="D52" s="9"/>
      <c r="E52" s="9">
        <v>3213</v>
      </c>
      <c r="F52" s="35" t="s">
        <v>70</v>
      </c>
      <c r="G52" s="70">
        <v>3186.8</v>
      </c>
      <c r="H52" s="70">
        <v>12000</v>
      </c>
      <c r="I52" s="70">
        <v>0</v>
      </c>
      <c r="J52" s="71">
        <v>10429.52</v>
      </c>
      <c r="K52" s="73">
        <f t="shared" si="16"/>
        <v>327.2724990586168</v>
      </c>
      <c r="L52" s="73">
        <f t="shared" si="17"/>
        <v>86.912666666666667</v>
      </c>
    </row>
    <row r="53" spans="2:12">
      <c r="B53" s="8"/>
      <c r="C53" s="25"/>
      <c r="D53" s="9"/>
      <c r="E53" s="9">
        <v>3214</v>
      </c>
      <c r="F53" s="35" t="s">
        <v>71</v>
      </c>
      <c r="G53" s="70">
        <v>0</v>
      </c>
      <c r="H53" s="70">
        <v>100</v>
      </c>
      <c r="I53" s="70">
        <v>0</v>
      </c>
      <c r="J53" s="71">
        <v>0</v>
      </c>
      <c r="K53" s="73" t="e">
        <f t="shared" si="16"/>
        <v>#DIV/0!</v>
      </c>
      <c r="L53" s="73">
        <f t="shared" si="17"/>
        <v>0</v>
      </c>
    </row>
    <row r="54" spans="2:12">
      <c r="B54" s="8"/>
      <c r="C54" s="25"/>
      <c r="D54" s="8">
        <v>322</v>
      </c>
      <c r="E54" s="9"/>
      <c r="F54" s="13" t="s">
        <v>72</v>
      </c>
      <c r="G54" s="70">
        <f>SUM(G55:G60)</f>
        <v>236772.58</v>
      </c>
      <c r="H54" s="70">
        <f t="shared" ref="H54:J54" si="24">SUM(H55:H60)</f>
        <v>294600</v>
      </c>
      <c r="I54" s="70">
        <f t="shared" si="24"/>
        <v>0</v>
      </c>
      <c r="J54" s="70">
        <f t="shared" si="24"/>
        <v>271350.32</v>
      </c>
      <c r="K54" s="73">
        <f t="shared" si="16"/>
        <v>114.60377717723902</v>
      </c>
      <c r="L54" s="73">
        <f t="shared" si="17"/>
        <v>92.108051595383571</v>
      </c>
    </row>
    <row r="55" spans="2:12">
      <c r="B55" s="8"/>
      <c r="C55" s="25"/>
      <c r="D55" s="9"/>
      <c r="E55" s="9">
        <v>3221</v>
      </c>
      <c r="F55" s="35" t="s">
        <v>73</v>
      </c>
      <c r="G55" s="70">
        <v>51878.12</v>
      </c>
      <c r="H55" s="70">
        <v>74100</v>
      </c>
      <c r="I55" s="70">
        <v>0</v>
      </c>
      <c r="J55" s="71">
        <v>55926.47</v>
      </c>
      <c r="K55" s="73">
        <f t="shared" si="16"/>
        <v>107.80357884981183</v>
      </c>
      <c r="L55" s="73">
        <f t="shared" si="17"/>
        <v>75.474318488529008</v>
      </c>
    </row>
    <row r="56" spans="2:12">
      <c r="B56" s="8"/>
      <c r="C56" s="25"/>
      <c r="D56" s="9"/>
      <c r="E56" s="9">
        <v>3222</v>
      </c>
      <c r="F56" s="35" t="s">
        <v>74</v>
      </c>
      <c r="G56" s="70">
        <v>131903.87</v>
      </c>
      <c r="H56" s="70">
        <v>139000</v>
      </c>
      <c r="I56" s="70">
        <v>0</v>
      </c>
      <c r="J56" s="71">
        <v>151954.74</v>
      </c>
      <c r="K56" s="73">
        <f t="shared" si="16"/>
        <v>115.20112336355255</v>
      </c>
      <c r="L56" s="73">
        <f t="shared" si="17"/>
        <v>109.31995683453238</v>
      </c>
    </row>
    <row r="57" spans="2:12">
      <c r="B57" s="8"/>
      <c r="C57" s="25"/>
      <c r="D57" s="9"/>
      <c r="E57" s="9">
        <v>3223</v>
      </c>
      <c r="F57" s="35" t="s">
        <v>75</v>
      </c>
      <c r="G57" s="70">
        <v>47874.14</v>
      </c>
      <c r="H57" s="70">
        <v>63700</v>
      </c>
      <c r="I57" s="70">
        <v>0</v>
      </c>
      <c r="J57" s="71">
        <v>52315.77</v>
      </c>
      <c r="K57" s="73">
        <f t="shared" si="16"/>
        <v>109.27772279564709</v>
      </c>
      <c r="L57" s="73">
        <f t="shared" si="17"/>
        <v>82.128367346938774</v>
      </c>
    </row>
    <row r="58" spans="2:12">
      <c r="B58" s="8"/>
      <c r="C58" s="25"/>
      <c r="D58" s="9"/>
      <c r="E58" s="9">
        <v>3224</v>
      </c>
      <c r="F58" s="35" t="s">
        <v>149</v>
      </c>
      <c r="G58" s="70">
        <v>4853.6499999999996</v>
      </c>
      <c r="H58" s="70">
        <v>16100</v>
      </c>
      <c r="I58" s="70">
        <v>0</v>
      </c>
      <c r="J58" s="71">
        <v>11025.4</v>
      </c>
      <c r="K58" s="73">
        <f t="shared" si="16"/>
        <v>227.15688193421445</v>
      </c>
      <c r="L58" s="73">
        <f t="shared" si="17"/>
        <v>68.480745341614906</v>
      </c>
    </row>
    <row r="59" spans="2:12">
      <c r="B59" s="8"/>
      <c r="C59" s="25"/>
      <c r="D59" s="9"/>
      <c r="E59" s="9">
        <v>3225</v>
      </c>
      <c r="F59" s="35" t="s">
        <v>76</v>
      </c>
      <c r="G59" s="70">
        <v>0</v>
      </c>
      <c r="H59" s="70">
        <v>1000</v>
      </c>
      <c r="I59" s="70">
        <v>0</v>
      </c>
      <c r="J59" s="71">
        <v>38.39</v>
      </c>
      <c r="K59" s="73" t="e">
        <f t="shared" si="16"/>
        <v>#DIV/0!</v>
      </c>
      <c r="L59" s="73">
        <f t="shared" si="17"/>
        <v>3.839</v>
      </c>
    </row>
    <row r="60" spans="2:12">
      <c r="B60" s="8"/>
      <c r="C60" s="25"/>
      <c r="D60" s="9"/>
      <c r="E60" s="9">
        <v>3227</v>
      </c>
      <c r="F60" s="35" t="s">
        <v>77</v>
      </c>
      <c r="G60" s="70">
        <v>262.8</v>
      </c>
      <c r="H60" s="70">
        <v>700</v>
      </c>
      <c r="I60" s="70">
        <v>0</v>
      </c>
      <c r="J60" s="71">
        <v>89.55</v>
      </c>
      <c r="K60" s="73">
        <f t="shared" si="16"/>
        <v>34.075342465753423</v>
      </c>
      <c r="L60" s="73">
        <f t="shared" si="17"/>
        <v>12.792857142857143</v>
      </c>
    </row>
    <row r="61" spans="2:12">
      <c r="B61" s="8"/>
      <c r="C61" s="25"/>
      <c r="D61" s="9">
        <v>323</v>
      </c>
      <c r="E61" s="9"/>
      <c r="F61" s="13" t="s">
        <v>78</v>
      </c>
      <c r="G61" s="70">
        <f>SUM(G62:G70)</f>
        <v>52471.860000000008</v>
      </c>
      <c r="H61" s="70">
        <f t="shared" ref="H61:J61" si="25">SUM(H62:H70)</f>
        <v>113767</v>
      </c>
      <c r="I61" s="70">
        <f t="shared" si="25"/>
        <v>0</v>
      </c>
      <c r="J61" s="70">
        <f t="shared" si="25"/>
        <v>117030.96999999999</v>
      </c>
      <c r="K61" s="73">
        <f t="shared" si="16"/>
        <v>223.03568045805881</v>
      </c>
      <c r="L61" s="73">
        <f t="shared" si="17"/>
        <v>102.86899540288483</v>
      </c>
    </row>
    <row r="62" spans="2:12">
      <c r="B62" s="8"/>
      <c r="C62" s="25"/>
      <c r="D62" s="9"/>
      <c r="E62" s="9">
        <v>3231</v>
      </c>
      <c r="F62" s="35" t="s">
        <v>79</v>
      </c>
      <c r="G62" s="70">
        <v>4793.32</v>
      </c>
      <c r="H62" s="70">
        <v>4870</v>
      </c>
      <c r="I62" s="70">
        <v>0</v>
      </c>
      <c r="J62" s="71">
        <v>6032.18</v>
      </c>
      <c r="K62" s="73">
        <f t="shared" si="16"/>
        <v>125.84555172615224</v>
      </c>
      <c r="L62" s="73">
        <f t="shared" si="17"/>
        <v>123.86406570841891</v>
      </c>
    </row>
    <row r="63" spans="2:12">
      <c r="B63" s="8"/>
      <c r="C63" s="25"/>
      <c r="D63" s="9"/>
      <c r="E63" s="9">
        <v>3232</v>
      </c>
      <c r="F63" s="35" t="s">
        <v>80</v>
      </c>
      <c r="G63" s="70">
        <v>13467.41</v>
      </c>
      <c r="H63" s="70">
        <v>68500</v>
      </c>
      <c r="I63" s="70">
        <v>0</v>
      </c>
      <c r="J63" s="71">
        <v>72864.149999999994</v>
      </c>
      <c r="K63" s="73">
        <f t="shared" si="16"/>
        <v>541.04055642473202</v>
      </c>
      <c r="L63" s="73">
        <f t="shared" si="17"/>
        <v>106.37102189781021</v>
      </c>
    </row>
    <row r="64" spans="2:12">
      <c r="B64" s="8"/>
      <c r="C64" s="25"/>
      <c r="D64" s="9"/>
      <c r="E64" s="9">
        <v>3233</v>
      </c>
      <c r="F64" s="35" t="s">
        <v>81</v>
      </c>
      <c r="G64" s="70">
        <v>0</v>
      </c>
      <c r="H64" s="70">
        <v>550</v>
      </c>
      <c r="I64" s="70">
        <v>0</v>
      </c>
      <c r="J64" s="71">
        <v>1045</v>
      </c>
      <c r="K64" s="73" t="e">
        <f t="shared" si="16"/>
        <v>#DIV/0!</v>
      </c>
      <c r="L64" s="73">
        <f t="shared" si="17"/>
        <v>190</v>
      </c>
    </row>
    <row r="65" spans="2:12">
      <c r="B65" s="8"/>
      <c r="C65" s="25"/>
      <c r="D65" s="9"/>
      <c r="E65" s="9">
        <v>3234</v>
      </c>
      <c r="F65" s="35" t="s">
        <v>82</v>
      </c>
      <c r="G65" s="70">
        <v>20944.43</v>
      </c>
      <c r="H65" s="70">
        <v>20600</v>
      </c>
      <c r="I65" s="70">
        <v>0</v>
      </c>
      <c r="J65" s="71">
        <v>20671.39</v>
      </c>
      <c r="K65" s="73">
        <f t="shared" si="16"/>
        <v>98.696359843643393</v>
      </c>
      <c r="L65" s="73">
        <f t="shared" si="17"/>
        <v>100.34655339805825</v>
      </c>
    </row>
    <row r="66" spans="2:12">
      <c r="B66" s="8"/>
      <c r="C66" s="25"/>
      <c r="D66" s="9"/>
      <c r="E66" s="9">
        <v>3235</v>
      </c>
      <c r="F66" s="35" t="s">
        <v>83</v>
      </c>
      <c r="G66" s="70">
        <v>0</v>
      </c>
      <c r="H66" s="70">
        <v>500</v>
      </c>
      <c r="I66" s="70">
        <v>0</v>
      </c>
      <c r="J66" s="71">
        <v>0</v>
      </c>
      <c r="K66" s="73" t="e">
        <f t="shared" si="16"/>
        <v>#DIV/0!</v>
      </c>
      <c r="L66" s="73">
        <f t="shared" si="17"/>
        <v>0</v>
      </c>
    </row>
    <row r="67" spans="2:12">
      <c r="B67" s="8"/>
      <c r="C67" s="25"/>
      <c r="D67" s="9"/>
      <c r="E67" s="9">
        <v>3236</v>
      </c>
      <c r="F67" s="35" t="s">
        <v>84</v>
      </c>
      <c r="G67" s="70">
        <v>7419.25</v>
      </c>
      <c r="H67" s="70">
        <v>7600</v>
      </c>
      <c r="I67" s="70">
        <v>0</v>
      </c>
      <c r="J67" s="71">
        <v>7652.08</v>
      </c>
      <c r="K67" s="73">
        <f t="shared" si="16"/>
        <v>103.13818782221922</v>
      </c>
      <c r="L67" s="73">
        <f t="shared" si="17"/>
        <v>100.68526315789474</v>
      </c>
    </row>
    <row r="68" spans="2:12">
      <c r="B68" s="8"/>
      <c r="C68" s="25"/>
      <c r="D68" s="9"/>
      <c r="E68" s="9">
        <v>3237</v>
      </c>
      <c r="F68" s="35" t="s">
        <v>85</v>
      </c>
      <c r="G68" s="70">
        <v>1145.4000000000001</v>
      </c>
      <c r="H68" s="70">
        <v>1800</v>
      </c>
      <c r="I68" s="70">
        <v>0</v>
      </c>
      <c r="J68" s="71">
        <v>1443.32</v>
      </c>
      <c r="K68" s="73">
        <f t="shared" si="16"/>
        <v>126.01012746638727</v>
      </c>
      <c r="L68" s="73">
        <f t="shared" si="17"/>
        <v>80.184444444444438</v>
      </c>
    </row>
    <row r="69" spans="2:12">
      <c r="B69" s="8"/>
      <c r="C69" s="25"/>
      <c r="D69" s="9"/>
      <c r="E69" s="9">
        <v>3238</v>
      </c>
      <c r="F69" s="35" t="s">
        <v>86</v>
      </c>
      <c r="G69" s="70">
        <v>3502.18</v>
      </c>
      <c r="H69" s="70">
        <v>6000</v>
      </c>
      <c r="I69" s="70">
        <v>0</v>
      </c>
      <c r="J69" s="71">
        <v>4736.51</v>
      </c>
      <c r="K69" s="73">
        <f t="shared" si="16"/>
        <v>135.244619065839</v>
      </c>
      <c r="L69" s="73">
        <f t="shared" si="17"/>
        <v>78.941833333333335</v>
      </c>
    </row>
    <row r="70" spans="2:12">
      <c r="B70" s="8"/>
      <c r="C70" s="8"/>
      <c r="D70" s="9"/>
      <c r="E70" s="9">
        <v>3239</v>
      </c>
      <c r="F70" s="35" t="s">
        <v>87</v>
      </c>
      <c r="G70" s="70">
        <v>1199.8699999999999</v>
      </c>
      <c r="H70" s="70">
        <v>3347</v>
      </c>
      <c r="I70" s="70">
        <v>0</v>
      </c>
      <c r="J70" s="71">
        <v>2586.34</v>
      </c>
      <c r="K70" s="73">
        <f t="shared" si="16"/>
        <v>215.55168476584967</v>
      </c>
      <c r="L70" s="73">
        <f t="shared" si="17"/>
        <v>77.273379145503441</v>
      </c>
    </row>
    <row r="71" spans="2:12">
      <c r="B71" s="8"/>
      <c r="C71" s="8"/>
      <c r="D71" s="9">
        <v>329</v>
      </c>
      <c r="E71" s="9"/>
      <c r="F71" s="13" t="s">
        <v>88</v>
      </c>
      <c r="G71" s="70">
        <f>SUM(G72:G77)</f>
        <v>38434.980000000003</v>
      </c>
      <c r="H71" s="70">
        <f t="shared" ref="H71:J71" si="26">SUM(H72:H77)</f>
        <v>33800</v>
      </c>
      <c r="I71" s="70">
        <f t="shared" si="26"/>
        <v>0</v>
      </c>
      <c r="J71" s="70">
        <f t="shared" si="26"/>
        <v>30992.199999999997</v>
      </c>
      <c r="K71" s="73">
        <f t="shared" si="16"/>
        <v>80.635400356654259</v>
      </c>
      <c r="L71" s="73">
        <f t="shared" si="17"/>
        <v>91.692899408284006</v>
      </c>
    </row>
    <row r="72" spans="2:12">
      <c r="B72" s="8"/>
      <c r="C72" s="8"/>
      <c r="D72" s="9"/>
      <c r="E72" s="9">
        <v>3291</v>
      </c>
      <c r="F72" s="35" t="s">
        <v>89</v>
      </c>
      <c r="G72" s="70">
        <v>6413.74</v>
      </c>
      <c r="H72" s="70">
        <v>9000</v>
      </c>
      <c r="I72" s="70">
        <v>0</v>
      </c>
      <c r="J72" s="71">
        <v>11187.62</v>
      </c>
      <c r="K72" s="73">
        <f t="shared" si="16"/>
        <v>174.43207863118869</v>
      </c>
      <c r="L72" s="73">
        <f t="shared" si="17"/>
        <v>124.30688888888891</v>
      </c>
    </row>
    <row r="73" spans="2:12">
      <c r="B73" s="8"/>
      <c r="C73" s="8"/>
      <c r="D73" s="9"/>
      <c r="E73" s="9">
        <v>3292</v>
      </c>
      <c r="F73" s="35" t="s">
        <v>90</v>
      </c>
      <c r="G73" s="70">
        <v>14090.04</v>
      </c>
      <c r="H73" s="70">
        <v>14000</v>
      </c>
      <c r="I73" s="70">
        <v>0</v>
      </c>
      <c r="J73" s="71">
        <v>7372.11</v>
      </c>
      <c r="K73" s="73">
        <f t="shared" si="16"/>
        <v>52.321427050597435</v>
      </c>
      <c r="L73" s="73">
        <f t="shared" si="17"/>
        <v>52.65792857142857</v>
      </c>
    </row>
    <row r="74" spans="2:12">
      <c r="B74" s="8"/>
      <c r="C74" s="8"/>
      <c r="D74" s="9"/>
      <c r="E74" s="9">
        <v>3293</v>
      </c>
      <c r="F74" s="35" t="s">
        <v>91</v>
      </c>
      <c r="G74" s="70">
        <v>306.8</v>
      </c>
      <c r="H74" s="70">
        <v>500</v>
      </c>
      <c r="I74" s="70">
        <v>0</v>
      </c>
      <c r="J74" s="71">
        <v>0</v>
      </c>
      <c r="K74" s="73">
        <f t="shared" si="16"/>
        <v>0</v>
      </c>
      <c r="L74" s="73">
        <f t="shared" si="17"/>
        <v>0</v>
      </c>
    </row>
    <row r="75" spans="2:12">
      <c r="B75" s="8"/>
      <c r="C75" s="8"/>
      <c r="D75" s="9"/>
      <c r="E75" s="9">
        <v>3294</v>
      </c>
      <c r="F75" s="35" t="s">
        <v>92</v>
      </c>
      <c r="G75" s="70">
        <v>20</v>
      </c>
      <c r="H75" s="70">
        <v>100</v>
      </c>
      <c r="I75" s="70">
        <v>0</v>
      </c>
      <c r="J75" s="71">
        <v>160</v>
      </c>
      <c r="K75" s="73">
        <f t="shared" si="16"/>
        <v>800</v>
      </c>
      <c r="L75" s="73">
        <f t="shared" si="17"/>
        <v>160</v>
      </c>
    </row>
    <row r="76" spans="2:12">
      <c r="B76" s="8"/>
      <c r="C76" s="8"/>
      <c r="D76" s="9"/>
      <c r="E76" s="9">
        <v>3295</v>
      </c>
      <c r="F76" s="35" t="s">
        <v>93</v>
      </c>
      <c r="G76" s="70">
        <v>9675.5300000000007</v>
      </c>
      <c r="H76" s="70">
        <v>200</v>
      </c>
      <c r="I76" s="70">
        <v>0</v>
      </c>
      <c r="J76" s="71">
        <v>149.78</v>
      </c>
      <c r="K76" s="73">
        <f t="shared" si="16"/>
        <v>1.5480288935076425</v>
      </c>
      <c r="L76" s="73">
        <f t="shared" si="17"/>
        <v>74.89</v>
      </c>
    </row>
    <row r="77" spans="2:12">
      <c r="B77" s="8"/>
      <c r="C77" s="8"/>
      <c r="D77" s="9"/>
      <c r="E77" s="9">
        <v>3299</v>
      </c>
      <c r="F77" s="35" t="s">
        <v>88</v>
      </c>
      <c r="G77" s="70">
        <v>7928.87</v>
      </c>
      <c r="H77" s="70">
        <v>10000</v>
      </c>
      <c r="I77" s="70">
        <v>0</v>
      </c>
      <c r="J77" s="71">
        <v>12122.69</v>
      </c>
      <c r="K77" s="73">
        <f t="shared" si="16"/>
        <v>152.89303519921503</v>
      </c>
      <c r="L77" s="73">
        <f t="shared" si="17"/>
        <v>121.2269</v>
      </c>
    </row>
    <row r="78" spans="2:12">
      <c r="B78" s="25"/>
      <c r="C78" s="25">
        <v>34</v>
      </c>
      <c r="D78" s="36"/>
      <c r="E78" s="25"/>
      <c r="F78" s="10" t="s">
        <v>94</v>
      </c>
      <c r="G78" s="72">
        <f>SUM(G79)</f>
        <v>491.44</v>
      </c>
      <c r="H78" s="72">
        <f t="shared" ref="H78:J78" si="27">SUM(H79)</f>
        <v>10</v>
      </c>
      <c r="I78" s="72">
        <f t="shared" si="27"/>
        <v>0</v>
      </c>
      <c r="J78" s="72">
        <f t="shared" si="27"/>
        <v>18.690000000000001</v>
      </c>
      <c r="K78" s="73">
        <f t="shared" si="16"/>
        <v>3.803109230017907</v>
      </c>
      <c r="L78" s="73">
        <f t="shared" si="17"/>
        <v>186.90000000000003</v>
      </c>
    </row>
    <row r="79" spans="2:12">
      <c r="B79" s="8"/>
      <c r="C79" s="8"/>
      <c r="D79" s="9">
        <v>343</v>
      </c>
      <c r="E79" s="8"/>
      <c r="F79" s="13" t="s">
        <v>95</v>
      </c>
      <c r="G79" s="70">
        <f>SUM(G80:G82)</f>
        <v>491.44</v>
      </c>
      <c r="H79" s="70">
        <f>SUM(H80:H82)</f>
        <v>10</v>
      </c>
      <c r="I79" s="70">
        <f t="shared" ref="I79:J79" si="28">SUM(I80:I82)</f>
        <v>0</v>
      </c>
      <c r="J79" s="70">
        <f t="shared" si="28"/>
        <v>18.690000000000001</v>
      </c>
      <c r="K79" s="73">
        <f t="shared" si="16"/>
        <v>3.803109230017907</v>
      </c>
      <c r="L79" s="73">
        <f t="shared" si="17"/>
        <v>186.90000000000003</v>
      </c>
    </row>
    <row r="80" spans="2:12">
      <c r="B80" s="8"/>
      <c r="C80" s="8"/>
      <c r="D80" s="9"/>
      <c r="E80" s="9">
        <v>3431</v>
      </c>
      <c r="F80" s="35" t="s">
        <v>96</v>
      </c>
      <c r="G80" s="70">
        <v>0</v>
      </c>
      <c r="H80" s="70">
        <v>0</v>
      </c>
      <c r="I80" s="70">
        <v>0</v>
      </c>
      <c r="J80" s="71">
        <v>0</v>
      </c>
      <c r="K80" s="73" t="e">
        <f t="shared" si="16"/>
        <v>#DIV/0!</v>
      </c>
      <c r="L80" s="73" t="e">
        <f t="shared" si="17"/>
        <v>#DIV/0!</v>
      </c>
    </row>
    <row r="81" spans="2:12">
      <c r="B81" s="8"/>
      <c r="C81" s="8"/>
      <c r="D81" s="9"/>
      <c r="E81" s="9">
        <v>3432</v>
      </c>
      <c r="F81" s="35" t="s">
        <v>97</v>
      </c>
      <c r="G81" s="70">
        <v>0</v>
      </c>
      <c r="H81" s="70">
        <v>0</v>
      </c>
      <c r="I81" s="70">
        <v>0</v>
      </c>
      <c r="J81" s="71">
        <v>0</v>
      </c>
      <c r="K81" s="73" t="e">
        <f t="shared" si="16"/>
        <v>#DIV/0!</v>
      </c>
      <c r="L81" s="73" t="e">
        <f t="shared" si="17"/>
        <v>#DIV/0!</v>
      </c>
    </row>
    <row r="82" spans="2:12">
      <c r="B82" s="8"/>
      <c r="C82" s="8"/>
      <c r="D82" s="9"/>
      <c r="E82" s="9">
        <v>3433</v>
      </c>
      <c r="F82" s="35" t="s">
        <v>98</v>
      </c>
      <c r="G82" s="70">
        <v>491.44</v>
      </c>
      <c r="H82" s="70">
        <v>10</v>
      </c>
      <c r="I82" s="70">
        <v>0</v>
      </c>
      <c r="J82" s="71">
        <v>18.690000000000001</v>
      </c>
      <c r="K82" s="73">
        <f t="shared" si="16"/>
        <v>3.803109230017907</v>
      </c>
      <c r="L82" s="73">
        <f t="shared" si="17"/>
        <v>186.90000000000003</v>
      </c>
    </row>
    <row r="83" spans="2:12">
      <c r="B83" s="25"/>
      <c r="C83" s="25">
        <v>38</v>
      </c>
      <c r="D83" s="36"/>
      <c r="E83" s="25"/>
      <c r="F83" s="10" t="s">
        <v>150</v>
      </c>
      <c r="G83" s="72">
        <f>SUM(G84)</f>
        <v>0</v>
      </c>
      <c r="H83" s="72">
        <f t="shared" ref="H83:J83" si="29">SUM(H84)</f>
        <v>0</v>
      </c>
      <c r="I83" s="72">
        <f t="shared" si="29"/>
        <v>0</v>
      </c>
      <c r="J83" s="72">
        <f t="shared" si="29"/>
        <v>0</v>
      </c>
      <c r="K83" s="73" t="e">
        <f t="shared" si="16"/>
        <v>#DIV/0!</v>
      </c>
      <c r="L83" s="73" t="e">
        <f t="shared" si="17"/>
        <v>#DIV/0!</v>
      </c>
    </row>
    <row r="84" spans="2:12">
      <c r="B84" s="8"/>
      <c r="C84" s="8"/>
      <c r="D84" s="9">
        <v>383</v>
      </c>
      <c r="E84" s="8"/>
      <c r="F84" s="13" t="s">
        <v>99</v>
      </c>
      <c r="G84" s="70">
        <f>SUM(G85:G86)</f>
        <v>0</v>
      </c>
      <c r="H84" s="70">
        <f t="shared" ref="H84:J84" si="30">SUM(H85:H86)</f>
        <v>0</v>
      </c>
      <c r="I84" s="70">
        <f t="shared" si="30"/>
        <v>0</v>
      </c>
      <c r="J84" s="70">
        <f t="shared" si="30"/>
        <v>0</v>
      </c>
      <c r="K84" s="73" t="e">
        <f t="shared" si="16"/>
        <v>#DIV/0!</v>
      </c>
      <c r="L84" s="73" t="e">
        <f t="shared" si="17"/>
        <v>#DIV/0!</v>
      </c>
    </row>
    <row r="85" spans="2:12">
      <c r="B85" s="8"/>
      <c r="C85" s="8"/>
      <c r="D85" s="9"/>
      <c r="E85" s="9">
        <v>3831</v>
      </c>
      <c r="F85" s="35" t="s">
        <v>100</v>
      </c>
      <c r="G85" s="70">
        <v>0</v>
      </c>
      <c r="H85" s="70">
        <v>0</v>
      </c>
      <c r="I85" s="70">
        <v>0</v>
      </c>
      <c r="J85" s="71">
        <v>0</v>
      </c>
      <c r="K85" s="73" t="e">
        <f t="shared" si="16"/>
        <v>#DIV/0!</v>
      </c>
      <c r="L85" s="73" t="e">
        <f t="shared" si="17"/>
        <v>#DIV/0!</v>
      </c>
    </row>
    <row r="86" spans="2:12">
      <c r="B86" s="8"/>
      <c r="C86" s="8"/>
      <c r="D86" s="9"/>
      <c r="E86" s="9">
        <v>3835</v>
      </c>
      <c r="F86" s="35" t="s">
        <v>101</v>
      </c>
      <c r="G86" s="70">
        <v>0</v>
      </c>
      <c r="H86" s="70">
        <v>0</v>
      </c>
      <c r="I86" s="70">
        <v>0</v>
      </c>
      <c r="J86" s="71">
        <v>0</v>
      </c>
      <c r="K86" s="73" t="e">
        <f t="shared" si="16"/>
        <v>#DIV/0!</v>
      </c>
      <c r="L86" s="73" t="e">
        <f t="shared" si="17"/>
        <v>#DIV/0!</v>
      </c>
    </row>
    <row r="87" spans="2:12">
      <c r="B87" s="10">
        <v>4</v>
      </c>
      <c r="C87" s="11"/>
      <c r="D87" s="11"/>
      <c r="E87" s="11"/>
      <c r="F87" s="23" t="s">
        <v>6</v>
      </c>
      <c r="G87" s="72">
        <f>SUM(G88)</f>
        <v>9944</v>
      </c>
      <c r="H87" s="72">
        <f t="shared" ref="H87:J88" si="31">SUM(H88)</f>
        <v>3500</v>
      </c>
      <c r="I87" s="72">
        <f t="shared" si="31"/>
        <v>0</v>
      </c>
      <c r="J87" s="72">
        <f t="shared" si="31"/>
        <v>9224.6299999999992</v>
      </c>
      <c r="K87" s="73">
        <f t="shared" si="16"/>
        <v>92.765788415124689</v>
      </c>
      <c r="L87" s="73">
        <f t="shared" si="17"/>
        <v>263.56085714285712</v>
      </c>
    </row>
    <row r="88" spans="2:12" ht="25.5">
      <c r="B88" s="7"/>
      <c r="C88" s="7">
        <v>42</v>
      </c>
      <c r="D88" s="7"/>
      <c r="E88" s="7"/>
      <c r="F88" s="23" t="s">
        <v>102</v>
      </c>
      <c r="G88" s="72">
        <f>SUM(G89)</f>
        <v>9944</v>
      </c>
      <c r="H88" s="72">
        <f t="shared" si="31"/>
        <v>3500</v>
      </c>
      <c r="I88" s="72">
        <f t="shared" si="31"/>
        <v>0</v>
      </c>
      <c r="J88" s="72">
        <f t="shared" si="31"/>
        <v>9224.6299999999992</v>
      </c>
      <c r="K88" s="73">
        <f t="shared" si="16"/>
        <v>92.765788415124689</v>
      </c>
      <c r="L88" s="73">
        <f t="shared" si="17"/>
        <v>263.56085714285712</v>
      </c>
    </row>
    <row r="89" spans="2:12">
      <c r="B89" s="12"/>
      <c r="C89" s="12"/>
      <c r="D89" s="8">
        <v>422</v>
      </c>
      <c r="E89" s="8"/>
      <c r="F89" s="13" t="s">
        <v>103</v>
      </c>
      <c r="G89" s="70">
        <f>SUM(G90:G94)</f>
        <v>9944</v>
      </c>
      <c r="H89" s="70">
        <f t="shared" ref="H89:J89" si="32">SUM(H90:H94)</f>
        <v>3500</v>
      </c>
      <c r="I89" s="70">
        <f t="shared" si="32"/>
        <v>0</v>
      </c>
      <c r="J89" s="70">
        <f t="shared" si="32"/>
        <v>9224.6299999999992</v>
      </c>
      <c r="K89" s="73">
        <f t="shared" si="16"/>
        <v>92.765788415124689</v>
      </c>
      <c r="L89" s="73">
        <f t="shared" si="17"/>
        <v>263.56085714285712</v>
      </c>
    </row>
    <row r="90" spans="2:12">
      <c r="B90" s="12"/>
      <c r="C90" s="12"/>
      <c r="D90" s="8"/>
      <c r="E90" s="9">
        <v>4221</v>
      </c>
      <c r="F90" s="35" t="s">
        <v>104</v>
      </c>
      <c r="G90" s="70">
        <v>0</v>
      </c>
      <c r="H90" s="70">
        <v>1500</v>
      </c>
      <c r="I90" s="74">
        <v>0</v>
      </c>
      <c r="J90" s="71">
        <v>269.98</v>
      </c>
      <c r="K90" s="73" t="e">
        <f t="shared" si="16"/>
        <v>#DIV/0!</v>
      </c>
      <c r="L90" s="73">
        <f t="shared" si="17"/>
        <v>17.998666666666669</v>
      </c>
    </row>
    <row r="91" spans="2:12">
      <c r="B91" s="12"/>
      <c r="C91" s="12"/>
      <c r="D91" s="8"/>
      <c r="E91" s="9">
        <v>4222</v>
      </c>
      <c r="F91" s="35" t="s">
        <v>105</v>
      </c>
      <c r="G91" s="70">
        <v>0</v>
      </c>
      <c r="H91" s="70">
        <v>0</v>
      </c>
      <c r="I91" s="74">
        <v>0</v>
      </c>
      <c r="J91" s="71">
        <v>0</v>
      </c>
      <c r="K91" s="73" t="e">
        <f t="shared" si="16"/>
        <v>#DIV/0!</v>
      </c>
      <c r="L91" s="73" t="e">
        <f t="shared" si="17"/>
        <v>#DIV/0!</v>
      </c>
    </row>
    <row r="92" spans="2:12">
      <c r="B92" s="12"/>
      <c r="C92" s="12"/>
      <c r="D92" s="8"/>
      <c r="E92" s="9">
        <v>4223</v>
      </c>
      <c r="F92" s="35" t="s">
        <v>106</v>
      </c>
      <c r="G92" s="70">
        <v>3932.5</v>
      </c>
      <c r="H92" s="70">
        <v>1500</v>
      </c>
      <c r="I92" s="74">
        <v>0</v>
      </c>
      <c r="J92" s="71">
        <v>0</v>
      </c>
      <c r="K92" s="73">
        <f t="shared" si="16"/>
        <v>0</v>
      </c>
      <c r="L92" s="73">
        <f t="shared" si="17"/>
        <v>0</v>
      </c>
    </row>
    <row r="93" spans="2:12">
      <c r="B93" s="12"/>
      <c r="C93" s="12"/>
      <c r="D93" s="8"/>
      <c r="E93" s="9">
        <v>4226</v>
      </c>
      <c r="F93" s="35" t="s">
        <v>107</v>
      </c>
      <c r="G93" s="70">
        <v>0</v>
      </c>
      <c r="H93" s="70">
        <v>500</v>
      </c>
      <c r="I93" s="74">
        <v>0</v>
      </c>
      <c r="J93" s="71">
        <v>0</v>
      </c>
      <c r="K93" s="73" t="e">
        <f t="shared" si="16"/>
        <v>#DIV/0!</v>
      </c>
      <c r="L93" s="73">
        <f t="shared" si="17"/>
        <v>0</v>
      </c>
    </row>
    <row r="94" spans="2:12">
      <c r="B94" s="12"/>
      <c r="C94" s="12"/>
      <c r="D94" s="8"/>
      <c r="E94" s="9">
        <v>4227</v>
      </c>
      <c r="F94" s="35" t="s">
        <v>108</v>
      </c>
      <c r="G94" s="70">
        <v>6011.5</v>
      </c>
      <c r="H94" s="70">
        <v>0</v>
      </c>
      <c r="I94" s="74">
        <v>0</v>
      </c>
      <c r="J94" s="71">
        <v>8954.65</v>
      </c>
      <c r="K94" s="73">
        <f t="shared" si="16"/>
        <v>148.95866256342009</v>
      </c>
      <c r="L94" s="73" t="e">
        <f t="shared" si="17"/>
        <v>#DIV/0!</v>
      </c>
    </row>
    <row r="95" spans="2:12">
      <c r="B95" s="7">
        <v>9</v>
      </c>
      <c r="C95" s="7">
        <v>92</v>
      </c>
      <c r="D95" s="25">
        <v>922</v>
      </c>
      <c r="E95" s="36">
        <v>9222</v>
      </c>
      <c r="F95" s="76" t="s">
        <v>203</v>
      </c>
      <c r="G95" s="72">
        <v>0</v>
      </c>
      <c r="H95" s="72">
        <v>94599.16</v>
      </c>
      <c r="I95" s="78"/>
      <c r="J95" s="73"/>
      <c r="K95" s="71"/>
      <c r="L95" s="73">
        <f t="shared" si="17"/>
        <v>0</v>
      </c>
    </row>
  </sheetData>
  <mergeCells count="7">
    <mergeCell ref="B8:F8"/>
    <mergeCell ref="B9:F9"/>
    <mergeCell ref="B37:F37"/>
    <mergeCell ref="B38:F38"/>
    <mergeCell ref="B2:L2"/>
    <mergeCell ref="B4:L4"/>
    <mergeCell ref="B6:L6"/>
  </mergeCells>
  <pageMargins left="0.31496062992125984" right="0.31496062992125984" top="0.35433070866141736" bottom="0.35433070866141736" header="0.31496062992125984" footer="0.31496062992125984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H37"/>
  <sheetViews>
    <sheetView topLeftCell="A4" workbookViewId="0">
      <selection activeCell="F37" sqref="F37"/>
    </sheetView>
  </sheetViews>
  <sheetFormatPr defaultRowHeight="15"/>
  <cols>
    <col min="2" max="2" width="37.7109375" customWidth="1"/>
    <col min="3" max="6" width="25.28515625" customWidth="1"/>
    <col min="7" max="8" width="15.7109375" customWidth="1"/>
  </cols>
  <sheetData>
    <row r="1" spans="2:8" ht="18">
      <c r="B1" s="20"/>
      <c r="C1" s="20"/>
      <c r="D1" s="20"/>
      <c r="E1" s="20"/>
      <c r="F1" s="3"/>
      <c r="G1" s="3"/>
      <c r="H1" s="3"/>
    </row>
    <row r="2" spans="2:8" ht="15.75" customHeight="1">
      <c r="B2" s="105" t="s">
        <v>154</v>
      </c>
      <c r="C2" s="105"/>
      <c r="D2" s="105"/>
      <c r="E2" s="105"/>
      <c r="F2" s="105"/>
      <c r="G2" s="105"/>
      <c r="H2" s="105"/>
    </row>
    <row r="3" spans="2:8" ht="18">
      <c r="B3" s="20"/>
      <c r="C3" s="20"/>
      <c r="D3" s="20"/>
      <c r="E3" s="20"/>
      <c r="F3" s="3"/>
      <c r="G3" s="3"/>
      <c r="H3" s="3"/>
    </row>
    <row r="4" spans="2:8" ht="25.5">
      <c r="B4" s="43" t="s">
        <v>7</v>
      </c>
      <c r="C4" s="43" t="s">
        <v>191</v>
      </c>
      <c r="D4" s="43" t="s">
        <v>186</v>
      </c>
      <c r="E4" s="43" t="s">
        <v>187</v>
      </c>
      <c r="F4" s="43" t="s">
        <v>192</v>
      </c>
      <c r="G4" s="43" t="s">
        <v>17</v>
      </c>
      <c r="H4" s="43" t="s">
        <v>41</v>
      </c>
    </row>
    <row r="5" spans="2:8">
      <c r="B5" s="43">
        <v>1</v>
      </c>
      <c r="C5" s="43">
        <v>2</v>
      </c>
      <c r="D5" s="43">
        <v>3</v>
      </c>
      <c r="E5" s="43">
        <v>4</v>
      </c>
      <c r="F5" s="43">
        <v>5</v>
      </c>
      <c r="G5" s="43" t="s">
        <v>18</v>
      </c>
      <c r="H5" s="43" t="s">
        <v>189</v>
      </c>
    </row>
    <row r="6" spans="2:8">
      <c r="B6" s="52" t="s">
        <v>34</v>
      </c>
      <c r="C6" s="72">
        <f>SUM(C7+C11+C14+C17+C19+C20)</f>
        <v>2628353.1599999997</v>
      </c>
      <c r="D6" s="72">
        <f t="shared" ref="D6:F6" si="0">SUM(D7+D11+D14+D17+D19+D20)</f>
        <v>3149277</v>
      </c>
      <c r="E6" s="72">
        <f t="shared" si="0"/>
        <v>0</v>
      </c>
      <c r="F6" s="72">
        <f t="shared" si="0"/>
        <v>3172737.3799999994</v>
      </c>
      <c r="G6" s="73">
        <f>SUM(F6/C6*100)</f>
        <v>120.71198909966878</v>
      </c>
      <c r="H6" s="73">
        <f>SUM(F6/D6*100)</f>
        <v>100.74494495085695</v>
      </c>
    </row>
    <row r="7" spans="2:8">
      <c r="B7" s="7" t="s">
        <v>32</v>
      </c>
      <c r="C7" s="72">
        <f>SUM(C8:C9)</f>
        <v>2155736.4300000002</v>
      </c>
      <c r="D7" s="72">
        <f>SUM(D8:D9)</f>
        <v>2735100</v>
      </c>
      <c r="E7" s="72">
        <f>SUM(E8:E9)</f>
        <v>0</v>
      </c>
      <c r="F7" s="72">
        <f>SUM(F8:F9)</f>
        <v>2715152.76</v>
      </c>
      <c r="G7" s="73">
        <f t="shared" ref="G7:G37" si="1">SUM(F7/C7*100)</f>
        <v>125.95012647255766</v>
      </c>
      <c r="H7" s="73">
        <f t="shared" ref="H7:H37" si="2">SUM(F7/D7*100)</f>
        <v>99.270694307337934</v>
      </c>
    </row>
    <row r="8" spans="2:8">
      <c r="B8" s="34" t="s">
        <v>31</v>
      </c>
      <c r="C8" s="70">
        <v>2155736.4300000002</v>
      </c>
      <c r="D8" s="70">
        <v>2672600</v>
      </c>
      <c r="E8" s="70">
        <v>0</v>
      </c>
      <c r="F8" s="71">
        <v>2652652.7599999998</v>
      </c>
      <c r="G8" s="73">
        <f t="shared" si="1"/>
        <v>123.05088521420031</v>
      </c>
      <c r="H8" s="73">
        <f t="shared" si="2"/>
        <v>99.253639152884816</v>
      </c>
    </row>
    <row r="9" spans="2:8">
      <c r="B9" s="33" t="s">
        <v>111</v>
      </c>
      <c r="C9" s="70">
        <v>0</v>
      </c>
      <c r="D9" s="70">
        <v>62500</v>
      </c>
      <c r="E9" s="70">
        <v>0</v>
      </c>
      <c r="F9" s="71">
        <v>62500</v>
      </c>
      <c r="G9" s="73"/>
      <c r="H9" s="73">
        <f t="shared" si="2"/>
        <v>100</v>
      </c>
    </row>
    <row r="10" spans="2:8">
      <c r="B10" s="33"/>
      <c r="C10" s="70"/>
      <c r="D10" s="70"/>
      <c r="E10" s="70"/>
      <c r="F10" s="71"/>
      <c r="G10" s="73"/>
      <c r="H10" s="73"/>
    </row>
    <row r="11" spans="2:8">
      <c r="B11" s="7" t="s">
        <v>27</v>
      </c>
      <c r="C11" s="72">
        <f>SUM(C12:C13)</f>
        <v>351750.11</v>
      </c>
      <c r="D11" s="72">
        <f t="shared" ref="D11:F11" si="3">SUM(D12:D13)</f>
        <v>323010.44</v>
      </c>
      <c r="E11" s="72">
        <f t="shared" si="3"/>
        <v>0</v>
      </c>
      <c r="F11" s="72">
        <f t="shared" si="3"/>
        <v>391713.9</v>
      </c>
      <c r="G11" s="73">
        <f t="shared" si="1"/>
        <v>111.3614150682142</v>
      </c>
      <c r="H11" s="73">
        <f t="shared" si="2"/>
        <v>121.26973357269814</v>
      </c>
    </row>
    <row r="12" spans="2:8">
      <c r="B12" s="32" t="s">
        <v>26</v>
      </c>
      <c r="C12" s="70">
        <v>1404.86</v>
      </c>
      <c r="D12" s="70">
        <v>10</v>
      </c>
      <c r="E12" s="70">
        <v>0</v>
      </c>
      <c r="F12" s="71">
        <v>0</v>
      </c>
      <c r="G12" s="73">
        <f t="shared" si="1"/>
        <v>0</v>
      </c>
      <c r="H12" s="73">
        <f t="shared" si="2"/>
        <v>0</v>
      </c>
    </row>
    <row r="13" spans="2:8">
      <c r="B13" s="51" t="s">
        <v>110</v>
      </c>
      <c r="C13" s="70">
        <v>350345.25</v>
      </c>
      <c r="D13" s="70">
        <v>323000.44</v>
      </c>
      <c r="E13" s="70">
        <v>0</v>
      </c>
      <c r="F13" s="71">
        <v>391713.9</v>
      </c>
      <c r="G13" s="73">
        <f t="shared" si="1"/>
        <v>111.80796657011905</v>
      </c>
      <c r="H13" s="73">
        <f t="shared" si="2"/>
        <v>121.27348804849927</v>
      </c>
    </row>
    <row r="14" spans="2:8">
      <c r="B14" s="7" t="s">
        <v>112</v>
      </c>
      <c r="C14" s="72">
        <f>SUM(C15:C16)</f>
        <v>106873.8</v>
      </c>
      <c r="D14" s="72">
        <f t="shared" ref="D14:F14" si="4">SUM(D15:D16)</f>
        <v>85400</v>
      </c>
      <c r="E14" s="72">
        <f t="shared" si="4"/>
        <v>0</v>
      </c>
      <c r="F14" s="72">
        <f t="shared" si="4"/>
        <v>65761.820000000007</v>
      </c>
      <c r="G14" s="73">
        <f t="shared" si="1"/>
        <v>61.532218373446071</v>
      </c>
      <c r="H14" s="73">
        <f t="shared" si="2"/>
        <v>77.004473067915697</v>
      </c>
    </row>
    <row r="15" spans="2:8">
      <c r="B15" s="51" t="s">
        <v>180</v>
      </c>
      <c r="C15" s="70">
        <v>99660</v>
      </c>
      <c r="D15" s="70">
        <v>70000</v>
      </c>
      <c r="E15" s="70">
        <v>0</v>
      </c>
      <c r="F15" s="71">
        <v>65761.820000000007</v>
      </c>
      <c r="G15" s="73"/>
      <c r="H15" s="73">
        <f t="shared" si="2"/>
        <v>93.945457142857151</v>
      </c>
    </row>
    <row r="16" spans="2:8">
      <c r="B16" s="32" t="s">
        <v>113</v>
      </c>
      <c r="C16" s="70">
        <v>7213.8</v>
      </c>
      <c r="D16" s="70">
        <v>15400</v>
      </c>
      <c r="E16" s="70">
        <v>0</v>
      </c>
      <c r="F16" s="71">
        <v>0</v>
      </c>
      <c r="G16" s="73">
        <f t="shared" si="1"/>
        <v>0</v>
      </c>
      <c r="H16" s="73">
        <f t="shared" si="2"/>
        <v>0</v>
      </c>
    </row>
    <row r="17" spans="2:8">
      <c r="B17" s="89" t="s">
        <v>171</v>
      </c>
      <c r="C17" s="72">
        <f>SUM(C18)</f>
        <v>0</v>
      </c>
      <c r="D17" s="72">
        <f t="shared" ref="D17:F17" si="5">SUM(D18)</f>
        <v>0</v>
      </c>
      <c r="E17" s="72">
        <f t="shared" si="5"/>
        <v>0</v>
      </c>
      <c r="F17" s="72">
        <f t="shared" si="5"/>
        <v>0</v>
      </c>
      <c r="G17" s="73"/>
      <c r="H17" s="73" t="e">
        <f t="shared" si="2"/>
        <v>#DIV/0!</v>
      </c>
    </row>
    <row r="18" spans="2:8">
      <c r="B18" s="77" t="s">
        <v>172</v>
      </c>
      <c r="C18" s="70">
        <v>0</v>
      </c>
      <c r="D18" s="70">
        <v>0</v>
      </c>
      <c r="E18" s="74">
        <v>0</v>
      </c>
      <c r="F18" s="71">
        <v>0</v>
      </c>
      <c r="G18" s="73"/>
      <c r="H18" s="73" t="e">
        <f t="shared" si="2"/>
        <v>#DIV/0!</v>
      </c>
    </row>
    <row r="19" spans="2:8">
      <c r="B19" s="89" t="s">
        <v>205</v>
      </c>
      <c r="C19" s="72">
        <v>0</v>
      </c>
      <c r="D19" s="72">
        <v>108.9</v>
      </c>
      <c r="E19" s="78">
        <v>0</v>
      </c>
      <c r="F19" s="73">
        <v>108.9</v>
      </c>
      <c r="G19" s="73"/>
      <c r="H19" s="73">
        <f t="shared" si="2"/>
        <v>100</v>
      </c>
    </row>
    <row r="20" spans="2:8">
      <c r="B20" s="23" t="s">
        <v>204</v>
      </c>
      <c r="C20" s="72">
        <v>13992.82</v>
      </c>
      <c r="D20" s="72">
        <v>5657.66</v>
      </c>
      <c r="E20" s="72">
        <v>0</v>
      </c>
      <c r="F20" s="73">
        <v>0</v>
      </c>
      <c r="G20" s="73"/>
      <c r="H20" s="73">
        <f t="shared" si="2"/>
        <v>0</v>
      </c>
    </row>
    <row r="21" spans="2:8" ht="15.75" customHeight="1">
      <c r="B21" s="52" t="s">
        <v>33</v>
      </c>
      <c r="C21" s="72">
        <f>SUM(C22+C27+C30+C33+C35+C36)</f>
        <v>2625974.84</v>
      </c>
      <c r="D21" s="72">
        <f t="shared" ref="D21:F21" si="6">SUM(D22+D27+D30+D33+D35+D36)</f>
        <v>3238218.5</v>
      </c>
      <c r="E21" s="72">
        <f t="shared" si="6"/>
        <v>0</v>
      </c>
      <c r="F21" s="72">
        <f t="shared" si="6"/>
        <v>3101405.7399999998</v>
      </c>
      <c r="G21" s="73">
        <f t="shared" si="1"/>
        <v>118.10492974867954</v>
      </c>
      <c r="H21" s="73">
        <f t="shared" si="2"/>
        <v>95.7750608861014</v>
      </c>
    </row>
    <row r="22" spans="2:8" ht="15.75" customHeight="1">
      <c r="B22" s="7" t="s">
        <v>32</v>
      </c>
      <c r="C22" s="72">
        <f>SUM(C23:C25)</f>
        <v>2518609.6</v>
      </c>
      <c r="D22" s="72">
        <f>SUM(D23:D25)</f>
        <v>2735100</v>
      </c>
      <c r="E22" s="72">
        <f>SUM(E23:E25)</f>
        <v>0</v>
      </c>
      <c r="F22" s="72">
        <f>SUM(F23:F25)</f>
        <v>2715152.76</v>
      </c>
      <c r="G22" s="73">
        <f t="shared" si="1"/>
        <v>107.80363737198491</v>
      </c>
      <c r="H22" s="73">
        <f t="shared" si="2"/>
        <v>99.270694307337934</v>
      </c>
    </row>
    <row r="23" spans="2:8" ht="25.5">
      <c r="B23" s="34" t="s">
        <v>158</v>
      </c>
      <c r="C23" s="70">
        <v>2172584.31</v>
      </c>
      <c r="D23" s="70">
        <v>2638600</v>
      </c>
      <c r="E23" s="70">
        <v>0</v>
      </c>
      <c r="F23" s="71">
        <v>2620432.0499999998</v>
      </c>
      <c r="G23" s="73">
        <f t="shared" si="1"/>
        <v>120.61359542820227</v>
      </c>
      <c r="H23" s="73">
        <f t="shared" si="2"/>
        <v>99.311454938224813</v>
      </c>
    </row>
    <row r="24" spans="2:8" ht="25.5">
      <c r="B24" s="53" t="s">
        <v>177</v>
      </c>
      <c r="C24" s="70">
        <v>27206.93</v>
      </c>
      <c r="D24" s="70">
        <v>34000</v>
      </c>
      <c r="E24" s="70">
        <v>0</v>
      </c>
      <c r="F24" s="71">
        <v>32220.71</v>
      </c>
      <c r="G24" s="73">
        <f t="shared" si="1"/>
        <v>118.42831954946773</v>
      </c>
      <c r="H24" s="73">
        <f t="shared" si="2"/>
        <v>94.766794117647052</v>
      </c>
    </row>
    <row r="25" spans="2:8">
      <c r="B25" s="33" t="s">
        <v>111</v>
      </c>
      <c r="C25" s="70">
        <v>318818.36</v>
      </c>
      <c r="D25" s="70">
        <v>62500</v>
      </c>
      <c r="E25" s="70">
        <v>0</v>
      </c>
      <c r="F25" s="71">
        <v>62500</v>
      </c>
      <c r="G25" s="73"/>
      <c r="H25" s="73">
        <f t="shared" si="2"/>
        <v>100</v>
      </c>
    </row>
    <row r="26" spans="2:8">
      <c r="B26" s="33"/>
      <c r="C26" s="70"/>
      <c r="D26" s="70">
        <v>0</v>
      </c>
      <c r="E26" s="70"/>
      <c r="F26" s="71"/>
      <c r="G26" s="73"/>
      <c r="H26" s="73"/>
    </row>
    <row r="27" spans="2:8">
      <c r="B27" s="7" t="s">
        <v>27</v>
      </c>
      <c r="C27" s="72">
        <f>SUM(C28:C29)</f>
        <v>491.44</v>
      </c>
      <c r="D27" s="72">
        <f t="shared" ref="D27:F27" si="7">SUM(D28:D29)</f>
        <v>323010.44</v>
      </c>
      <c r="E27" s="72">
        <f t="shared" si="7"/>
        <v>0</v>
      </c>
      <c r="F27" s="72">
        <f t="shared" si="7"/>
        <v>311117.03999999998</v>
      </c>
      <c r="G27" s="73">
        <f t="shared" si="1"/>
        <v>63307.227738889786</v>
      </c>
      <c r="H27" s="73">
        <f t="shared" si="2"/>
        <v>96.317951828430054</v>
      </c>
    </row>
    <row r="28" spans="2:8">
      <c r="B28" s="32" t="s">
        <v>26</v>
      </c>
      <c r="C28" s="70">
        <v>491.44</v>
      </c>
      <c r="D28" s="70">
        <v>10</v>
      </c>
      <c r="E28" s="70">
        <v>0</v>
      </c>
      <c r="F28" s="71">
        <v>0</v>
      </c>
      <c r="G28" s="73">
        <f t="shared" si="1"/>
        <v>0</v>
      </c>
      <c r="H28" s="73">
        <f t="shared" si="2"/>
        <v>0</v>
      </c>
    </row>
    <row r="29" spans="2:8">
      <c r="B29" s="32" t="s">
        <v>109</v>
      </c>
      <c r="C29" s="70">
        <v>0</v>
      </c>
      <c r="D29" s="70">
        <v>323000.44</v>
      </c>
      <c r="E29" s="70">
        <v>0</v>
      </c>
      <c r="F29" s="71">
        <v>311117.03999999998</v>
      </c>
      <c r="G29" s="73" t="e">
        <f t="shared" si="1"/>
        <v>#DIV/0!</v>
      </c>
      <c r="H29" s="73">
        <f t="shared" si="2"/>
        <v>96.320933804300694</v>
      </c>
    </row>
    <row r="30" spans="2:8">
      <c r="B30" s="23" t="s">
        <v>112</v>
      </c>
      <c r="C30" s="72">
        <f>SUM(C31:C32)</f>
        <v>106873.8</v>
      </c>
      <c r="D30" s="72">
        <f t="shared" ref="D30:F30" si="8">SUM(D31:D32)</f>
        <v>85400</v>
      </c>
      <c r="E30" s="72">
        <f t="shared" si="8"/>
        <v>0</v>
      </c>
      <c r="F30" s="72">
        <f t="shared" si="8"/>
        <v>75027.040000000008</v>
      </c>
      <c r="G30" s="73">
        <f t="shared" si="1"/>
        <v>70.201527408962733</v>
      </c>
      <c r="H30" s="73">
        <f t="shared" si="2"/>
        <v>87.853676814988304</v>
      </c>
    </row>
    <row r="31" spans="2:8">
      <c r="B31" s="77" t="s">
        <v>181</v>
      </c>
      <c r="C31" s="70">
        <v>99660</v>
      </c>
      <c r="D31" s="70">
        <v>70000</v>
      </c>
      <c r="E31" s="70">
        <v>0</v>
      </c>
      <c r="F31" s="71">
        <v>65761.820000000007</v>
      </c>
      <c r="G31" s="73"/>
      <c r="H31" s="73">
        <f t="shared" si="2"/>
        <v>93.945457142857151</v>
      </c>
    </row>
    <row r="32" spans="2:8">
      <c r="B32" s="32" t="s">
        <v>113</v>
      </c>
      <c r="C32" s="70">
        <v>7213.8</v>
      </c>
      <c r="D32" s="70">
        <v>15400</v>
      </c>
      <c r="E32" s="70">
        <v>0</v>
      </c>
      <c r="F32" s="71">
        <v>9265.2199999999993</v>
      </c>
      <c r="G32" s="73">
        <f t="shared" si="1"/>
        <v>128.43743935235244</v>
      </c>
      <c r="H32" s="73">
        <f t="shared" si="2"/>
        <v>60.163766233766225</v>
      </c>
    </row>
    <row r="33" spans="2:8">
      <c r="B33" s="23" t="s">
        <v>171</v>
      </c>
      <c r="C33" s="72">
        <f>SUM(C34)</f>
        <v>0</v>
      </c>
      <c r="D33" s="72">
        <f t="shared" ref="D33:F33" si="9">SUM(D34)</f>
        <v>0</v>
      </c>
      <c r="E33" s="72">
        <f t="shared" si="9"/>
        <v>0</v>
      </c>
      <c r="F33" s="72">
        <f t="shared" si="9"/>
        <v>0</v>
      </c>
      <c r="G33" s="73"/>
      <c r="H33" s="73" t="e">
        <f t="shared" si="2"/>
        <v>#DIV/0!</v>
      </c>
    </row>
    <row r="34" spans="2:8">
      <c r="B34" s="89" t="s">
        <v>173</v>
      </c>
      <c r="C34" s="70">
        <v>0</v>
      </c>
      <c r="D34" s="70">
        <v>0</v>
      </c>
      <c r="E34" s="74">
        <v>0</v>
      </c>
      <c r="F34" s="71">
        <v>0</v>
      </c>
      <c r="G34" s="73"/>
      <c r="H34" s="73" t="e">
        <f t="shared" si="2"/>
        <v>#DIV/0!</v>
      </c>
    </row>
    <row r="35" spans="2:8">
      <c r="B35" s="89" t="s">
        <v>205</v>
      </c>
      <c r="C35" s="72">
        <v>0</v>
      </c>
      <c r="D35" s="72">
        <v>108.9</v>
      </c>
      <c r="E35" s="78">
        <v>0</v>
      </c>
      <c r="F35" s="73">
        <v>108.9</v>
      </c>
      <c r="G35" s="73"/>
      <c r="H35" s="73">
        <f t="shared" si="2"/>
        <v>100</v>
      </c>
    </row>
    <row r="36" spans="2:8">
      <c r="B36" s="89" t="s">
        <v>114</v>
      </c>
      <c r="C36" s="72">
        <f>SUM(C37)</f>
        <v>0</v>
      </c>
      <c r="D36" s="72">
        <f t="shared" ref="D36:F36" si="10">SUM(D37)</f>
        <v>94599.16</v>
      </c>
      <c r="E36" s="72">
        <f t="shared" si="10"/>
        <v>0</v>
      </c>
      <c r="F36" s="72">
        <f t="shared" si="10"/>
        <v>0</v>
      </c>
      <c r="G36" s="73"/>
      <c r="H36" s="73">
        <f t="shared" si="2"/>
        <v>0</v>
      </c>
    </row>
    <row r="37" spans="2:8">
      <c r="B37" s="12" t="s">
        <v>206</v>
      </c>
      <c r="C37" s="70">
        <v>0</v>
      </c>
      <c r="D37" s="70">
        <v>94599.16</v>
      </c>
      <c r="E37" s="70">
        <v>0</v>
      </c>
      <c r="F37" s="96">
        <v>0</v>
      </c>
      <c r="G37" s="73" t="e">
        <f t="shared" si="1"/>
        <v>#DIV/0!</v>
      </c>
      <c r="H37" s="73">
        <f t="shared" si="2"/>
        <v>0</v>
      </c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H13"/>
  <sheetViews>
    <sheetView workbookViewId="0">
      <selection activeCell="D40" sqref="D40"/>
    </sheetView>
  </sheetViews>
  <sheetFormatPr defaultRowHeight="15"/>
  <cols>
    <col min="2" max="2" width="37.7109375" customWidth="1"/>
    <col min="3" max="6" width="25.28515625" customWidth="1"/>
    <col min="7" max="8" width="15.7109375" customWidth="1"/>
  </cols>
  <sheetData>
    <row r="1" spans="2:8" ht="18">
      <c r="B1" s="20"/>
      <c r="C1" s="20"/>
      <c r="D1" s="20"/>
      <c r="E1" s="20"/>
      <c r="F1" s="3"/>
      <c r="G1" s="3"/>
      <c r="H1" s="3"/>
    </row>
    <row r="2" spans="2:8" ht="15.75" customHeight="1">
      <c r="B2" s="105" t="s">
        <v>159</v>
      </c>
      <c r="C2" s="105"/>
      <c r="D2" s="105"/>
      <c r="E2" s="105"/>
      <c r="F2" s="105"/>
      <c r="G2" s="105"/>
      <c r="H2" s="105"/>
    </row>
    <row r="3" spans="2:8" ht="18">
      <c r="B3" s="20"/>
      <c r="C3" s="20"/>
      <c r="D3" s="20"/>
      <c r="E3" s="20"/>
      <c r="F3" s="3"/>
      <c r="G3" s="3"/>
      <c r="H3" s="3"/>
    </row>
    <row r="4" spans="2:8" ht="25.5">
      <c r="B4" s="43" t="s">
        <v>7</v>
      </c>
      <c r="C4" s="43" t="s">
        <v>193</v>
      </c>
      <c r="D4" s="43" t="s">
        <v>186</v>
      </c>
      <c r="E4" s="43" t="s">
        <v>187</v>
      </c>
      <c r="F4" s="43" t="s">
        <v>194</v>
      </c>
      <c r="G4" s="43" t="s">
        <v>17</v>
      </c>
      <c r="H4" s="43" t="s">
        <v>41</v>
      </c>
    </row>
    <row r="5" spans="2:8">
      <c r="B5" s="43">
        <v>1</v>
      </c>
      <c r="C5" s="43">
        <v>2</v>
      </c>
      <c r="D5" s="43">
        <v>3</v>
      </c>
      <c r="E5" s="43">
        <v>4</v>
      </c>
      <c r="F5" s="43">
        <v>5</v>
      </c>
      <c r="G5" s="43" t="s">
        <v>18</v>
      </c>
      <c r="H5" s="43" t="s">
        <v>189</v>
      </c>
    </row>
    <row r="6" spans="2:8" ht="15.75" customHeight="1">
      <c r="B6" s="7" t="s">
        <v>33</v>
      </c>
      <c r="C6" s="72">
        <f>SUM(C7)</f>
        <v>2625974.8400000003</v>
      </c>
      <c r="D6" s="72">
        <f t="shared" ref="D6:F6" si="0">SUM(D7)</f>
        <v>3149277</v>
      </c>
      <c r="E6" s="72">
        <f t="shared" si="0"/>
        <v>0</v>
      </c>
      <c r="F6" s="72">
        <f t="shared" si="0"/>
        <v>3101405.74</v>
      </c>
      <c r="G6" s="73">
        <f>SUM(F6/C6*100)</f>
        <v>118.10492974867954</v>
      </c>
      <c r="H6" s="73">
        <f>SUM(F6/D6*100)</f>
        <v>98.479928567731591</v>
      </c>
    </row>
    <row r="7" spans="2:8" ht="15.75" customHeight="1">
      <c r="B7" s="7" t="s">
        <v>115</v>
      </c>
      <c r="C7" s="72">
        <f>SUM(C8)</f>
        <v>2625974.8400000003</v>
      </c>
      <c r="D7" s="72">
        <f t="shared" ref="D7:F7" si="1">SUM(D8)</f>
        <v>3149277</v>
      </c>
      <c r="E7" s="72">
        <f t="shared" si="1"/>
        <v>0</v>
      </c>
      <c r="F7" s="72">
        <f t="shared" si="1"/>
        <v>3101405.74</v>
      </c>
      <c r="G7" s="73">
        <f t="shared" ref="G7:G10" si="2">SUM(F7/C7*100)</f>
        <v>118.10492974867954</v>
      </c>
      <c r="H7" s="73">
        <f t="shared" ref="H7:H10" si="3">SUM(F7/D7*100)</f>
        <v>98.479928567731591</v>
      </c>
    </row>
    <row r="8" spans="2:8">
      <c r="B8" s="54" t="s">
        <v>116</v>
      </c>
      <c r="C8" s="70">
        <f>SUM(C9:C10)</f>
        <v>2625974.8400000003</v>
      </c>
      <c r="D8" s="70">
        <f t="shared" ref="D8:F8" si="4">SUM(D9:D10)</f>
        <v>3149277</v>
      </c>
      <c r="E8" s="70">
        <f t="shared" si="4"/>
        <v>0</v>
      </c>
      <c r="F8" s="70">
        <f t="shared" si="4"/>
        <v>3101405.74</v>
      </c>
      <c r="G8" s="73">
        <f t="shared" si="2"/>
        <v>118.10492974867954</v>
      </c>
      <c r="H8" s="73">
        <f t="shared" si="3"/>
        <v>98.479928567731591</v>
      </c>
    </row>
    <row r="9" spans="2:8">
      <c r="B9" s="35" t="s">
        <v>117</v>
      </c>
      <c r="C9" s="70">
        <v>2494070.9700000002</v>
      </c>
      <c r="D9" s="70">
        <v>3010277</v>
      </c>
      <c r="E9" s="70">
        <v>0</v>
      </c>
      <c r="F9" s="71">
        <v>2953903.2</v>
      </c>
      <c r="G9" s="73">
        <f t="shared" si="2"/>
        <v>118.43701464517666</v>
      </c>
      <c r="H9" s="73">
        <f t="shared" si="3"/>
        <v>98.127288618289953</v>
      </c>
    </row>
    <row r="10" spans="2:8">
      <c r="B10" s="13" t="s">
        <v>118</v>
      </c>
      <c r="C10" s="70">
        <v>131903.87</v>
      </c>
      <c r="D10" s="70">
        <v>139000</v>
      </c>
      <c r="E10" s="70">
        <v>0</v>
      </c>
      <c r="F10" s="71">
        <v>147502.54</v>
      </c>
      <c r="G10" s="73">
        <f t="shared" si="2"/>
        <v>111.82578646100376</v>
      </c>
      <c r="H10" s="73">
        <f t="shared" si="3"/>
        <v>106.11693525179857</v>
      </c>
    </row>
    <row r="11" spans="2:8">
      <c r="B11" s="7"/>
      <c r="C11" s="70"/>
      <c r="D11" s="70"/>
      <c r="E11" s="74"/>
      <c r="F11" s="71"/>
      <c r="G11" s="71"/>
      <c r="H11" s="71"/>
    </row>
    <row r="12" spans="2:8">
      <c r="B12" s="32"/>
      <c r="C12" s="70"/>
      <c r="D12" s="70"/>
      <c r="E12" s="74"/>
      <c r="F12" s="71"/>
      <c r="G12" s="71"/>
      <c r="H12" s="71"/>
    </row>
    <row r="13" spans="2:8">
      <c r="B13" s="12"/>
      <c r="C13" s="70"/>
      <c r="D13" s="70"/>
      <c r="E13" s="74"/>
      <c r="F13" s="71"/>
      <c r="G13" s="71"/>
      <c r="H13" s="71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H26"/>
  <sheetViews>
    <sheetView workbookViewId="0">
      <selection activeCell="E34" sqref="E34"/>
    </sheetView>
  </sheetViews>
  <sheetFormatPr defaultRowHeight="15"/>
  <cols>
    <col min="2" max="2" width="37.7109375" customWidth="1"/>
    <col min="3" max="6" width="25.28515625" customWidth="1"/>
    <col min="7" max="8" width="15.7109375" customWidth="1"/>
  </cols>
  <sheetData>
    <row r="1" spans="2:8" ht="18">
      <c r="B1" s="20"/>
      <c r="C1" s="20"/>
      <c r="D1" s="20"/>
      <c r="E1" s="20"/>
      <c r="F1" s="3"/>
      <c r="G1" s="3"/>
      <c r="H1" s="3"/>
    </row>
    <row r="2" spans="2:8" ht="15.75" customHeight="1">
      <c r="B2" s="105" t="s">
        <v>157</v>
      </c>
      <c r="C2" s="105"/>
      <c r="D2" s="105"/>
      <c r="E2" s="105"/>
      <c r="F2" s="105"/>
      <c r="G2" s="105"/>
      <c r="H2" s="105"/>
    </row>
    <row r="3" spans="2:8" ht="18">
      <c r="B3" s="20"/>
      <c r="C3" s="20"/>
      <c r="D3" s="20"/>
      <c r="E3" s="20"/>
      <c r="F3" s="3"/>
      <c r="G3" s="3"/>
      <c r="H3" s="3"/>
    </row>
    <row r="4" spans="2:8" ht="25.5">
      <c r="B4" s="43" t="s">
        <v>7</v>
      </c>
      <c r="C4" s="43" t="s">
        <v>191</v>
      </c>
      <c r="D4" s="43" t="s">
        <v>186</v>
      </c>
      <c r="E4" s="43" t="s">
        <v>187</v>
      </c>
      <c r="F4" s="43" t="s">
        <v>192</v>
      </c>
      <c r="G4" s="43" t="s">
        <v>17</v>
      </c>
      <c r="H4" s="43" t="s">
        <v>41</v>
      </c>
    </row>
    <row r="5" spans="2:8">
      <c r="B5" s="43">
        <v>1</v>
      </c>
      <c r="C5" s="43">
        <v>2</v>
      </c>
      <c r="D5" s="43">
        <v>3</v>
      </c>
      <c r="E5" s="43">
        <v>4</v>
      </c>
      <c r="F5" s="43">
        <v>5</v>
      </c>
      <c r="G5" s="43" t="s">
        <v>18</v>
      </c>
      <c r="H5" s="43" t="s">
        <v>189</v>
      </c>
    </row>
    <row r="6" spans="2:8">
      <c r="B6" s="7" t="s">
        <v>39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</row>
    <row r="7" spans="2:8">
      <c r="B7" s="7" t="s">
        <v>32</v>
      </c>
      <c r="C7" s="5"/>
      <c r="D7" s="5"/>
      <c r="E7" s="5"/>
      <c r="F7" s="30"/>
      <c r="G7" s="30"/>
      <c r="H7" s="30"/>
    </row>
    <row r="8" spans="2:8">
      <c r="B8" s="34" t="s">
        <v>31</v>
      </c>
      <c r="C8" s="5"/>
      <c r="D8" s="5"/>
      <c r="E8" s="5"/>
      <c r="F8" s="30"/>
      <c r="G8" s="30"/>
      <c r="H8" s="30"/>
    </row>
    <row r="9" spans="2:8">
      <c r="B9" s="33" t="s">
        <v>30</v>
      </c>
      <c r="C9" s="5"/>
      <c r="D9" s="5"/>
      <c r="E9" s="5"/>
      <c r="F9" s="30"/>
      <c r="G9" s="30"/>
      <c r="H9" s="30"/>
    </row>
    <row r="10" spans="2:8">
      <c r="B10" s="33" t="s">
        <v>21</v>
      </c>
      <c r="C10" s="5"/>
      <c r="D10" s="5"/>
      <c r="E10" s="5"/>
      <c r="F10" s="30"/>
      <c r="G10" s="30"/>
      <c r="H10" s="30"/>
    </row>
    <row r="11" spans="2:8">
      <c r="B11" s="7" t="s">
        <v>29</v>
      </c>
      <c r="C11" s="5"/>
      <c r="D11" s="5"/>
      <c r="E11" s="6"/>
      <c r="F11" s="30"/>
      <c r="G11" s="30"/>
      <c r="H11" s="30"/>
    </row>
    <row r="12" spans="2:8">
      <c r="B12" s="32" t="s">
        <v>28</v>
      </c>
      <c r="C12" s="5"/>
      <c r="D12" s="5"/>
      <c r="E12" s="6"/>
      <c r="F12" s="30"/>
      <c r="G12" s="30"/>
      <c r="H12" s="30"/>
    </row>
    <row r="13" spans="2:8">
      <c r="B13" s="7" t="s">
        <v>27</v>
      </c>
      <c r="C13" s="5"/>
      <c r="D13" s="5"/>
      <c r="E13" s="6"/>
      <c r="F13" s="30"/>
      <c r="G13" s="30"/>
      <c r="H13" s="30"/>
    </row>
    <row r="14" spans="2:8">
      <c r="B14" s="32" t="s">
        <v>26</v>
      </c>
      <c r="C14" s="5"/>
      <c r="D14" s="5"/>
      <c r="E14" s="6"/>
      <c r="F14" s="30"/>
      <c r="G14" s="30"/>
      <c r="H14" s="30"/>
    </row>
    <row r="15" spans="2:8">
      <c r="B15" s="12" t="s">
        <v>16</v>
      </c>
      <c r="C15" s="5"/>
      <c r="D15" s="5"/>
      <c r="E15" s="6"/>
      <c r="F15" s="30"/>
      <c r="G15" s="30"/>
      <c r="H15" s="30"/>
    </row>
    <row r="16" spans="2:8">
      <c r="B16" s="32"/>
      <c r="C16" s="5"/>
      <c r="D16" s="5"/>
      <c r="E16" s="6"/>
      <c r="F16" s="30"/>
      <c r="G16" s="30"/>
      <c r="H16" s="30"/>
    </row>
    <row r="17" spans="2:8" ht="15.75" customHeight="1">
      <c r="B17" s="7" t="s">
        <v>40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</row>
    <row r="18" spans="2:8" ht="15.75" customHeight="1">
      <c r="B18" s="7" t="s">
        <v>32</v>
      </c>
      <c r="C18" s="5"/>
      <c r="D18" s="5"/>
      <c r="E18" s="5"/>
      <c r="F18" s="30"/>
      <c r="G18" s="30"/>
      <c r="H18" s="30"/>
    </row>
    <row r="19" spans="2:8">
      <c r="B19" s="34" t="s">
        <v>31</v>
      </c>
      <c r="C19" s="5"/>
      <c r="D19" s="5"/>
      <c r="E19" s="5"/>
      <c r="F19" s="30"/>
      <c r="G19" s="30"/>
      <c r="H19" s="30"/>
    </row>
    <row r="20" spans="2:8">
      <c r="B20" s="33" t="s">
        <v>30</v>
      </c>
      <c r="C20" s="5"/>
      <c r="D20" s="5"/>
      <c r="E20" s="5"/>
      <c r="F20" s="30"/>
      <c r="G20" s="30"/>
      <c r="H20" s="30"/>
    </row>
    <row r="21" spans="2:8">
      <c r="B21" s="33" t="s">
        <v>21</v>
      </c>
      <c r="C21" s="5"/>
      <c r="D21" s="5"/>
      <c r="E21" s="5"/>
      <c r="F21" s="30"/>
      <c r="G21" s="30"/>
      <c r="H21" s="30"/>
    </row>
    <row r="22" spans="2:8">
      <c r="B22" s="7" t="s">
        <v>29</v>
      </c>
      <c r="C22" s="5"/>
      <c r="D22" s="5"/>
      <c r="E22" s="6"/>
      <c r="F22" s="30"/>
      <c r="G22" s="30"/>
      <c r="H22" s="30"/>
    </row>
    <row r="23" spans="2:8">
      <c r="B23" s="32" t="s">
        <v>28</v>
      </c>
      <c r="C23" s="5"/>
      <c r="D23" s="5"/>
      <c r="E23" s="6"/>
      <c r="F23" s="30"/>
      <c r="G23" s="30"/>
      <c r="H23" s="30"/>
    </row>
    <row r="24" spans="2:8">
      <c r="B24" s="7" t="s">
        <v>27</v>
      </c>
      <c r="C24" s="5"/>
      <c r="D24" s="5"/>
      <c r="E24" s="6"/>
      <c r="F24" s="30"/>
      <c r="G24" s="30"/>
      <c r="H24" s="30"/>
    </row>
    <row r="25" spans="2:8">
      <c r="B25" s="32" t="s">
        <v>26</v>
      </c>
      <c r="C25" s="5"/>
      <c r="D25" s="5"/>
      <c r="E25" s="6"/>
      <c r="F25" s="30"/>
      <c r="G25" s="30"/>
      <c r="H25" s="30"/>
    </row>
    <row r="26" spans="2:8">
      <c r="B26" s="12" t="s">
        <v>16</v>
      </c>
      <c r="C26" s="5"/>
      <c r="D26" s="5"/>
      <c r="E26" s="6"/>
      <c r="F26" s="30"/>
      <c r="G26" s="30"/>
      <c r="H26" s="30"/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1:L16"/>
  <sheetViews>
    <sheetView workbookViewId="0">
      <selection activeCell="L7" sqref="L7"/>
    </sheetView>
  </sheetViews>
  <sheetFormatPr defaultRowHeight="1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2:12" ht="18" customHeight="1">
      <c r="B2" s="105" t="s">
        <v>155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2:12" ht="15.75" customHeight="1">
      <c r="B3" s="105" t="s">
        <v>156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</row>
    <row r="4" spans="2:12" ht="18">
      <c r="B4" s="20"/>
      <c r="C4" s="20"/>
      <c r="D4" s="20"/>
      <c r="E4" s="20"/>
      <c r="F4" s="20"/>
      <c r="G4" s="20"/>
      <c r="H4" s="20"/>
      <c r="I4" s="20"/>
      <c r="J4" s="3"/>
      <c r="K4" s="3"/>
      <c r="L4" s="3"/>
    </row>
    <row r="5" spans="2:12" ht="25.5" customHeight="1">
      <c r="B5" s="138" t="s">
        <v>7</v>
      </c>
      <c r="C5" s="139"/>
      <c r="D5" s="139"/>
      <c r="E5" s="139"/>
      <c r="F5" s="140"/>
      <c r="G5" s="97" t="s">
        <v>191</v>
      </c>
      <c r="H5" s="43" t="s">
        <v>186</v>
      </c>
      <c r="I5" s="97" t="s">
        <v>195</v>
      </c>
      <c r="J5" s="97" t="s">
        <v>188</v>
      </c>
      <c r="K5" s="45" t="s">
        <v>17</v>
      </c>
      <c r="L5" s="45" t="s">
        <v>41</v>
      </c>
    </row>
    <row r="6" spans="2:12">
      <c r="B6" s="138">
        <v>1</v>
      </c>
      <c r="C6" s="139"/>
      <c r="D6" s="139"/>
      <c r="E6" s="139"/>
      <c r="F6" s="140"/>
      <c r="G6" s="45">
        <v>2</v>
      </c>
      <c r="H6" s="45">
        <v>3</v>
      </c>
      <c r="I6" s="45">
        <v>4</v>
      </c>
      <c r="J6" s="45">
        <v>5</v>
      </c>
      <c r="K6" s="45" t="s">
        <v>18</v>
      </c>
      <c r="L6" s="97" t="s">
        <v>189</v>
      </c>
    </row>
    <row r="7" spans="2:12" ht="25.5">
      <c r="B7" s="7">
        <v>8</v>
      </c>
      <c r="C7" s="7"/>
      <c r="D7" s="7"/>
      <c r="E7" s="7"/>
      <c r="F7" s="7" t="s">
        <v>9</v>
      </c>
      <c r="G7" s="5">
        <v>0</v>
      </c>
      <c r="H7" s="5">
        <v>0</v>
      </c>
      <c r="I7" s="5">
        <v>0</v>
      </c>
      <c r="J7" s="30">
        <v>0</v>
      </c>
      <c r="K7" s="30">
        <v>0</v>
      </c>
      <c r="L7" s="30">
        <v>0</v>
      </c>
    </row>
    <row r="8" spans="2:12">
      <c r="B8" s="7"/>
      <c r="C8" s="12">
        <v>84</v>
      </c>
      <c r="D8" s="12"/>
      <c r="E8" s="12"/>
      <c r="F8" s="12" t="s">
        <v>14</v>
      </c>
      <c r="G8" s="5"/>
      <c r="H8" s="5"/>
      <c r="I8" s="5"/>
      <c r="J8" s="30"/>
      <c r="K8" s="30"/>
      <c r="L8" s="30"/>
    </row>
    <row r="9" spans="2:12" ht="51">
      <c r="B9" s="8"/>
      <c r="C9" s="8"/>
      <c r="D9" s="8">
        <v>841</v>
      </c>
      <c r="E9" s="8"/>
      <c r="F9" s="31" t="s">
        <v>35</v>
      </c>
      <c r="G9" s="5"/>
      <c r="H9" s="5"/>
      <c r="I9" s="5"/>
      <c r="J9" s="30"/>
      <c r="K9" s="30"/>
      <c r="L9" s="30"/>
    </row>
    <row r="10" spans="2:12" ht="25.5">
      <c r="B10" s="8"/>
      <c r="C10" s="8"/>
      <c r="D10" s="8"/>
      <c r="E10" s="8">
        <v>8413</v>
      </c>
      <c r="F10" s="31" t="s">
        <v>36</v>
      </c>
      <c r="G10" s="5"/>
      <c r="H10" s="5"/>
      <c r="I10" s="5"/>
      <c r="J10" s="30"/>
      <c r="K10" s="30"/>
      <c r="L10" s="30"/>
    </row>
    <row r="11" spans="2:12">
      <c r="B11" s="8"/>
      <c r="C11" s="8"/>
      <c r="D11" s="8"/>
      <c r="E11" s="9" t="s">
        <v>21</v>
      </c>
      <c r="F11" s="14"/>
      <c r="G11" s="5"/>
      <c r="H11" s="5"/>
      <c r="I11" s="5"/>
      <c r="J11" s="30"/>
      <c r="K11" s="30"/>
      <c r="L11" s="30"/>
    </row>
    <row r="12" spans="2:12" ht="25.5">
      <c r="B12" s="10">
        <v>5</v>
      </c>
      <c r="C12" s="11"/>
      <c r="D12" s="11"/>
      <c r="E12" s="11"/>
      <c r="F12" s="23" t="s">
        <v>10</v>
      </c>
      <c r="G12" s="5">
        <v>0</v>
      </c>
      <c r="H12" s="5">
        <v>0</v>
      </c>
      <c r="I12" s="5">
        <v>0</v>
      </c>
      <c r="J12" s="30">
        <v>0</v>
      </c>
      <c r="K12" s="30">
        <v>0</v>
      </c>
      <c r="L12" s="30">
        <v>0</v>
      </c>
    </row>
    <row r="13" spans="2:12" ht="25.5">
      <c r="B13" s="12"/>
      <c r="C13" s="12">
        <v>54</v>
      </c>
      <c r="D13" s="12"/>
      <c r="E13" s="12"/>
      <c r="F13" s="24" t="s">
        <v>15</v>
      </c>
      <c r="G13" s="5"/>
      <c r="H13" s="5"/>
      <c r="I13" s="6"/>
      <c r="J13" s="30"/>
      <c r="K13" s="30"/>
      <c r="L13" s="30"/>
    </row>
    <row r="14" spans="2:12" ht="63.75">
      <c r="B14" s="12"/>
      <c r="C14" s="12"/>
      <c r="D14" s="12">
        <v>541</v>
      </c>
      <c r="E14" s="31"/>
      <c r="F14" s="31" t="s">
        <v>37</v>
      </c>
      <c r="G14" s="5"/>
      <c r="H14" s="5"/>
      <c r="I14" s="6"/>
      <c r="J14" s="30"/>
      <c r="K14" s="30"/>
      <c r="L14" s="30"/>
    </row>
    <row r="15" spans="2:12" ht="38.25">
      <c r="B15" s="12"/>
      <c r="C15" s="12"/>
      <c r="D15" s="12"/>
      <c r="E15" s="31">
        <v>5413</v>
      </c>
      <c r="F15" s="31" t="s">
        <v>38</v>
      </c>
      <c r="G15" s="5"/>
      <c r="H15" s="5"/>
      <c r="I15" s="6"/>
      <c r="J15" s="30"/>
      <c r="K15" s="30"/>
      <c r="L15" s="30"/>
    </row>
    <row r="16" spans="2:12">
      <c r="B16" s="13" t="s">
        <v>16</v>
      </c>
      <c r="C16" s="11"/>
      <c r="D16" s="11"/>
      <c r="E16" s="11"/>
      <c r="F16" s="23" t="s">
        <v>21</v>
      </c>
      <c r="G16" s="5"/>
      <c r="H16" s="5"/>
      <c r="I16" s="5"/>
      <c r="J16" s="30"/>
      <c r="K16" s="30"/>
      <c r="L16" s="30"/>
    </row>
  </sheetData>
  <mergeCells count="4">
    <mergeCell ref="B5:F5"/>
    <mergeCell ref="B2:L2"/>
    <mergeCell ref="B3:L3"/>
    <mergeCell ref="B6:F6"/>
  </mergeCells>
  <pageMargins left="0.7" right="0.7" top="0.75" bottom="0.75" header="0.3" footer="0.3"/>
  <pageSetup paperSize="9" scale="6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B1:I103"/>
  <sheetViews>
    <sheetView topLeftCell="A4" workbookViewId="0">
      <selection activeCell="H15" sqref="H15"/>
    </sheetView>
  </sheetViews>
  <sheetFormatPr defaultRowHeight="15"/>
  <cols>
    <col min="2" max="2" width="7.42578125" bestFit="1" customWidth="1"/>
    <col min="3" max="3" width="8.42578125" bestFit="1" customWidth="1"/>
    <col min="4" max="4" width="19" customWidth="1"/>
    <col min="5" max="5" width="37.42578125" customWidth="1"/>
    <col min="6" max="8" width="25.28515625" customWidth="1"/>
    <col min="9" max="9" width="15.7109375" customWidth="1"/>
  </cols>
  <sheetData>
    <row r="1" spans="2:9" ht="18">
      <c r="B1" s="2"/>
      <c r="C1" s="2"/>
      <c r="D1" s="2"/>
      <c r="E1" s="2"/>
      <c r="F1" s="2"/>
      <c r="G1" s="2"/>
      <c r="H1" s="2"/>
      <c r="I1" s="3"/>
    </row>
    <row r="2" spans="2:9" ht="18" customHeight="1">
      <c r="B2" s="105" t="s">
        <v>11</v>
      </c>
      <c r="C2" s="159"/>
      <c r="D2" s="159"/>
      <c r="E2" s="159"/>
      <c r="F2" s="159"/>
      <c r="G2" s="159"/>
      <c r="H2" s="159"/>
      <c r="I2" s="159"/>
    </row>
    <row r="3" spans="2:9" ht="18">
      <c r="B3" s="2"/>
      <c r="C3" s="2"/>
      <c r="D3" s="2"/>
      <c r="E3" s="2"/>
      <c r="F3" s="2"/>
      <c r="G3" s="2"/>
      <c r="H3" s="2"/>
      <c r="I3" s="3"/>
    </row>
    <row r="4" spans="2:9" ht="15.75">
      <c r="B4" s="163" t="s">
        <v>52</v>
      </c>
      <c r="C4" s="163"/>
      <c r="D4" s="163"/>
      <c r="E4" s="163"/>
      <c r="F4" s="163"/>
      <c r="G4" s="163"/>
      <c r="H4" s="163"/>
      <c r="I4" s="163"/>
    </row>
    <row r="5" spans="2:9" ht="18">
      <c r="B5" s="20"/>
      <c r="C5" s="20"/>
      <c r="D5" s="20"/>
      <c r="E5" s="20"/>
      <c r="F5" s="20"/>
      <c r="G5" s="20"/>
      <c r="H5" s="20"/>
      <c r="I5" s="3"/>
    </row>
    <row r="6" spans="2:9" ht="25.5">
      <c r="B6" s="138" t="s">
        <v>7</v>
      </c>
      <c r="C6" s="139"/>
      <c r="D6" s="139"/>
      <c r="E6" s="140"/>
      <c r="F6" s="43" t="s">
        <v>186</v>
      </c>
      <c r="G6" s="43" t="s">
        <v>187</v>
      </c>
      <c r="H6" s="43" t="s">
        <v>196</v>
      </c>
      <c r="I6" s="43" t="s">
        <v>41</v>
      </c>
    </row>
    <row r="7" spans="2:9" s="29" customFormat="1" ht="15.75" customHeight="1">
      <c r="B7" s="164">
        <v>1</v>
      </c>
      <c r="C7" s="165"/>
      <c r="D7" s="165"/>
      <c r="E7" s="166"/>
      <c r="F7" s="44">
        <v>2</v>
      </c>
      <c r="G7" s="44">
        <v>3</v>
      </c>
      <c r="H7" s="44">
        <v>4</v>
      </c>
      <c r="I7" s="44" t="s">
        <v>197</v>
      </c>
    </row>
    <row r="8" spans="2:9" s="46" customFormat="1" ht="23.25" customHeight="1">
      <c r="B8" s="150" t="s">
        <v>160</v>
      </c>
      <c r="C8" s="151"/>
      <c r="D8" s="152"/>
      <c r="E8" s="63" t="s">
        <v>119</v>
      </c>
      <c r="F8" s="83">
        <f t="shared" ref="F8:H10" si="0">SUM(F9)</f>
        <v>3115277</v>
      </c>
      <c r="G8" s="83">
        <f t="shared" si="0"/>
        <v>0</v>
      </c>
      <c r="H8" s="83">
        <f t="shared" si="0"/>
        <v>3069185.0299999993</v>
      </c>
      <c r="I8" s="91">
        <f>SUM(H8/F8*100)</f>
        <v>98.520453558383394</v>
      </c>
    </row>
    <row r="9" spans="2:9" s="46" customFormat="1" ht="26.25" customHeight="1">
      <c r="B9" s="150" t="s">
        <v>120</v>
      </c>
      <c r="C9" s="151"/>
      <c r="D9" s="152"/>
      <c r="E9" s="63" t="s">
        <v>136</v>
      </c>
      <c r="F9" s="79">
        <f t="shared" si="0"/>
        <v>3115277</v>
      </c>
      <c r="G9" s="79">
        <f t="shared" si="0"/>
        <v>0</v>
      </c>
      <c r="H9" s="79">
        <f t="shared" si="0"/>
        <v>3069185.0299999993</v>
      </c>
      <c r="I9" s="91">
        <f t="shared" ref="I9:I66" si="1">SUM(H9/F9*100)</f>
        <v>98.520453558383394</v>
      </c>
    </row>
    <row r="10" spans="2:9" s="46" customFormat="1" ht="30" customHeight="1">
      <c r="B10" s="153" t="s">
        <v>121</v>
      </c>
      <c r="C10" s="154"/>
      <c r="D10" s="155"/>
      <c r="E10" s="63" t="s">
        <v>136</v>
      </c>
      <c r="F10" s="79">
        <f t="shared" si="0"/>
        <v>3115277</v>
      </c>
      <c r="G10" s="79">
        <f t="shared" si="0"/>
        <v>0</v>
      </c>
      <c r="H10" s="79">
        <f t="shared" si="0"/>
        <v>3069185.0299999993</v>
      </c>
      <c r="I10" s="91">
        <f t="shared" si="1"/>
        <v>98.520453558383394</v>
      </c>
    </row>
    <row r="11" spans="2:9" s="46" customFormat="1" ht="21.75" customHeight="1">
      <c r="B11" s="160" t="s">
        <v>122</v>
      </c>
      <c r="C11" s="161"/>
      <c r="D11" s="162"/>
      <c r="E11" s="63" t="s">
        <v>137</v>
      </c>
      <c r="F11" s="83">
        <f>SUM(F12+F94+F103)</f>
        <v>3115277</v>
      </c>
      <c r="G11" s="83">
        <f>SUM(G12+G94+G103)</f>
        <v>0</v>
      </c>
      <c r="H11" s="83">
        <f>SUM(H12+H94+H103)</f>
        <v>3069185.0299999993</v>
      </c>
      <c r="I11" s="91">
        <f t="shared" si="1"/>
        <v>98.520453558383394</v>
      </c>
    </row>
    <row r="12" spans="2:9" s="46" customFormat="1" ht="39" customHeight="1">
      <c r="B12" s="156" t="s">
        <v>123</v>
      </c>
      <c r="C12" s="157"/>
      <c r="D12" s="158"/>
      <c r="E12" s="63" t="s">
        <v>138</v>
      </c>
      <c r="F12" s="83">
        <f>SUM(F13+F22+F69+F77)</f>
        <v>3091277</v>
      </c>
      <c r="G12" s="83">
        <f>SUM(G13+G22+G69+G77)</f>
        <v>0</v>
      </c>
      <c r="H12" s="83">
        <f>SUM(H13+H22+H69+H77)</f>
        <v>3048233.6799999992</v>
      </c>
      <c r="I12" s="91">
        <f t="shared" si="1"/>
        <v>98.607587738012455</v>
      </c>
    </row>
    <row r="13" spans="2:9" s="46" customFormat="1" ht="30" customHeight="1">
      <c r="B13" s="141" t="s">
        <v>124</v>
      </c>
      <c r="C13" s="142"/>
      <c r="D13" s="143"/>
      <c r="E13" s="63" t="s">
        <v>5</v>
      </c>
      <c r="F13" s="83">
        <f>SUM(F14+F19)</f>
        <v>2597200</v>
      </c>
      <c r="G13" s="83">
        <f t="shared" ref="G13:H13" si="2">SUM(G14+G19)</f>
        <v>0</v>
      </c>
      <c r="H13" s="83">
        <f t="shared" si="2"/>
        <v>2577142.1199999996</v>
      </c>
      <c r="I13" s="91">
        <f t="shared" si="1"/>
        <v>99.227711381487737</v>
      </c>
    </row>
    <row r="14" spans="2:9" s="46" customFormat="1" ht="15" customHeight="1">
      <c r="B14" s="144" t="s">
        <v>125</v>
      </c>
      <c r="C14" s="145"/>
      <c r="D14" s="146"/>
      <c r="E14" s="50" t="s">
        <v>139</v>
      </c>
      <c r="F14" s="79">
        <f>SUM(F15)</f>
        <v>2527200</v>
      </c>
      <c r="G14" s="79">
        <f t="shared" ref="G14:H14" si="3">SUM(G15)</f>
        <v>0</v>
      </c>
      <c r="H14" s="79">
        <f t="shared" si="3"/>
        <v>2511380.2999999998</v>
      </c>
      <c r="I14" s="91">
        <f t="shared" si="1"/>
        <v>99.374022633744858</v>
      </c>
    </row>
    <row r="15" spans="2:9" s="46" customFormat="1" ht="15" customHeight="1">
      <c r="B15" s="147">
        <v>31</v>
      </c>
      <c r="C15" s="148"/>
      <c r="D15" s="149"/>
      <c r="E15" s="50" t="s">
        <v>5</v>
      </c>
      <c r="F15" s="79">
        <f>SUM(F16:F18)</f>
        <v>2527200</v>
      </c>
      <c r="G15" s="79">
        <f t="shared" ref="G15:H15" si="4">SUM(G16:G18)</f>
        <v>0</v>
      </c>
      <c r="H15" s="79">
        <f t="shared" si="4"/>
        <v>2511380.2999999998</v>
      </c>
      <c r="I15" s="91">
        <f t="shared" si="1"/>
        <v>99.374022633744858</v>
      </c>
    </row>
    <row r="16" spans="2:9" s="46" customFormat="1" ht="15" customHeight="1">
      <c r="B16" s="64"/>
      <c r="C16" s="61"/>
      <c r="D16" s="58">
        <v>3111</v>
      </c>
      <c r="E16" s="50" t="s">
        <v>23</v>
      </c>
      <c r="F16" s="79">
        <v>2010000</v>
      </c>
      <c r="G16" s="79">
        <v>0</v>
      </c>
      <c r="H16" s="80">
        <v>2009090.36</v>
      </c>
      <c r="I16" s="91">
        <f t="shared" si="1"/>
        <v>99.954744278606967</v>
      </c>
    </row>
    <row r="17" spans="2:9" s="46" customFormat="1" ht="15" customHeight="1">
      <c r="B17" s="64"/>
      <c r="C17" s="61"/>
      <c r="D17" s="58">
        <v>3121</v>
      </c>
      <c r="E17" s="55" t="s">
        <v>66</v>
      </c>
      <c r="F17" s="79">
        <v>174000</v>
      </c>
      <c r="G17" s="79">
        <v>0</v>
      </c>
      <c r="H17" s="80">
        <v>159942.66</v>
      </c>
      <c r="I17" s="91">
        <f t="shared" si="1"/>
        <v>91.921068965517236</v>
      </c>
    </row>
    <row r="18" spans="2:9" s="46" customFormat="1" ht="15" customHeight="1">
      <c r="B18" s="64"/>
      <c r="C18" s="61"/>
      <c r="D18" s="58">
        <v>3132</v>
      </c>
      <c r="E18" s="55" t="s">
        <v>68</v>
      </c>
      <c r="F18" s="79">
        <v>343200</v>
      </c>
      <c r="G18" s="79">
        <v>0</v>
      </c>
      <c r="H18" s="80">
        <v>342347.28</v>
      </c>
      <c r="I18" s="91">
        <f t="shared" si="1"/>
        <v>99.751538461538473</v>
      </c>
    </row>
    <row r="19" spans="2:9" s="46" customFormat="1" ht="15" customHeight="1">
      <c r="B19" s="92"/>
      <c r="C19" s="93" t="s">
        <v>183</v>
      </c>
      <c r="D19" s="94"/>
      <c r="E19" s="55" t="s">
        <v>184</v>
      </c>
      <c r="F19" s="79">
        <f t="shared" ref="F19:H20" si="5">SUM(F20)</f>
        <v>70000</v>
      </c>
      <c r="G19" s="79">
        <f t="shared" si="5"/>
        <v>0</v>
      </c>
      <c r="H19" s="79">
        <f t="shared" si="5"/>
        <v>65761.820000000007</v>
      </c>
      <c r="I19" s="91">
        <f t="shared" si="1"/>
        <v>93.945457142857151</v>
      </c>
    </row>
    <row r="20" spans="2:9" s="46" customFormat="1" ht="15" customHeight="1">
      <c r="B20" s="92"/>
      <c r="C20" s="93"/>
      <c r="D20" s="94">
        <v>31</v>
      </c>
      <c r="E20" s="55" t="s">
        <v>5</v>
      </c>
      <c r="F20" s="79">
        <f t="shared" si="5"/>
        <v>70000</v>
      </c>
      <c r="G20" s="79">
        <f t="shared" si="5"/>
        <v>0</v>
      </c>
      <c r="H20" s="79">
        <f t="shared" si="5"/>
        <v>65761.820000000007</v>
      </c>
      <c r="I20" s="91">
        <f t="shared" si="1"/>
        <v>93.945457142857151</v>
      </c>
    </row>
    <row r="21" spans="2:9" s="46" customFormat="1" ht="15" customHeight="1">
      <c r="B21" s="92"/>
      <c r="C21" s="93"/>
      <c r="D21" s="94">
        <v>3111</v>
      </c>
      <c r="E21" s="55" t="s">
        <v>23</v>
      </c>
      <c r="F21" s="79">
        <v>70000</v>
      </c>
      <c r="G21" s="79">
        <v>0</v>
      </c>
      <c r="H21" s="79">
        <v>65761.820000000007</v>
      </c>
      <c r="I21" s="91">
        <f t="shared" si="1"/>
        <v>93.945457142857151</v>
      </c>
    </row>
    <row r="22" spans="2:9" s="46" customFormat="1" ht="30" customHeight="1">
      <c r="B22" s="141" t="s">
        <v>126</v>
      </c>
      <c r="C22" s="142"/>
      <c r="D22" s="143"/>
      <c r="E22" s="63" t="s">
        <v>13</v>
      </c>
      <c r="F22" s="83">
        <f>SUM(F23+F27+F30+F59+F63+F66)</f>
        <v>490567</v>
      </c>
      <c r="G22" s="83">
        <f>SUM(G23+G27+G30+G59+G63+G66)</f>
        <v>0</v>
      </c>
      <c r="H22" s="83">
        <f>SUM(H23+H27+H30+H59+H63+H66)</f>
        <v>461848.23999999993</v>
      </c>
      <c r="I22" s="91">
        <f t="shared" si="1"/>
        <v>94.145802714002357</v>
      </c>
    </row>
    <row r="23" spans="2:9" s="46" customFormat="1" ht="15" customHeight="1">
      <c r="B23" s="144" t="s">
        <v>127</v>
      </c>
      <c r="C23" s="145"/>
      <c r="D23" s="146"/>
      <c r="E23" s="50" t="s">
        <v>140</v>
      </c>
      <c r="F23" s="79">
        <f>SUM(F24)</f>
        <v>87400</v>
      </c>
      <c r="G23" s="79">
        <f t="shared" ref="G23:H23" si="6">SUM(G24)</f>
        <v>0</v>
      </c>
      <c r="H23" s="79">
        <f t="shared" si="6"/>
        <v>85254.91</v>
      </c>
      <c r="I23" s="91">
        <f t="shared" si="1"/>
        <v>97.545663615560642</v>
      </c>
    </row>
    <row r="24" spans="2:9" s="46" customFormat="1" ht="15" customHeight="1">
      <c r="B24" s="56"/>
      <c r="C24" s="57"/>
      <c r="D24" s="58">
        <v>32</v>
      </c>
      <c r="E24" s="50" t="s">
        <v>13</v>
      </c>
      <c r="F24" s="79">
        <f>SUM(F25:F26)</f>
        <v>87400</v>
      </c>
      <c r="G24" s="79">
        <f t="shared" ref="G24:H24" si="7">SUM(G25:G26)</f>
        <v>0</v>
      </c>
      <c r="H24" s="79">
        <f t="shared" si="7"/>
        <v>85254.91</v>
      </c>
      <c r="I24" s="91">
        <f t="shared" si="1"/>
        <v>97.545663615560642</v>
      </c>
    </row>
    <row r="25" spans="2:9" s="46" customFormat="1" ht="15" customHeight="1">
      <c r="B25" s="56"/>
      <c r="C25" s="57"/>
      <c r="D25" s="67">
        <v>3212</v>
      </c>
      <c r="E25" s="55" t="s">
        <v>161</v>
      </c>
      <c r="F25" s="79">
        <v>63000</v>
      </c>
      <c r="G25" s="79">
        <v>0</v>
      </c>
      <c r="H25" s="80">
        <v>60854.91</v>
      </c>
      <c r="I25" s="91">
        <f t="shared" si="1"/>
        <v>96.59509523809524</v>
      </c>
    </row>
    <row r="26" spans="2:9" s="46" customFormat="1" ht="15" customHeight="1">
      <c r="B26" s="56"/>
      <c r="C26" s="57"/>
      <c r="D26" s="98">
        <v>3222</v>
      </c>
      <c r="E26" s="55" t="s">
        <v>74</v>
      </c>
      <c r="F26" s="79">
        <v>24400</v>
      </c>
      <c r="G26" s="79">
        <v>0</v>
      </c>
      <c r="H26" s="79">
        <v>24400</v>
      </c>
      <c r="I26" s="91"/>
    </row>
    <row r="27" spans="2:9" s="46" customFormat="1" ht="15" customHeight="1">
      <c r="B27" s="56"/>
      <c r="C27" s="57"/>
      <c r="D27" s="94" t="s">
        <v>182</v>
      </c>
      <c r="E27" s="55" t="s">
        <v>201</v>
      </c>
      <c r="F27" s="79">
        <f>SUM(F28)</f>
        <v>5657.66</v>
      </c>
      <c r="G27" s="79">
        <f>SUM(G28)</f>
        <v>0</v>
      </c>
      <c r="H27" s="79">
        <f t="shared" ref="H27" si="8">SUM(H28)</f>
        <v>5657.66</v>
      </c>
      <c r="I27" s="91">
        <f t="shared" si="1"/>
        <v>100</v>
      </c>
    </row>
    <row r="28" spans="2:9" s="46" customFormat="1" ht="15" customHeight="1">
      <c r="B28" s="56"/>
      <c r="C28" s="57"/>
      <c r="D28" s="58">
        <v>32</v>
      </c>
      <c r="E28" s="50" t="s">
        <v>13</v>
      </c>
      <c r="F28" s="79">
        <f>SUM(F29)</f>
        <v>5657.66</v>
      </c>
      <c r="G28" s="79">
        <f>SUM(G29)</f>
        <v>0</v>
      </c>
      <c r="H28" s="79">
        <f>SUM(H29)</f>
        <v>5657.66</v>
      </c>
      <c r="I28" s="91">
        <f t="shared" si="1"/>
        <v>100</v>
      </c>
    </row>
    <row r="29" spans="2:9" s="46" customFormat="1" ht="15" customHeight="1">
      <c r="B29" s="56"/>
      <c r="C29" s="57"/>
      <c r="D29" s="67">
        <v>3221</v>
      </c>
      <c r="E29" s="55" t="s">
        <v>162</v>
      </c>
      <c r="F29" s="79">
        <v>5657.66</v>
      </c>
      <c r="G29" s="79">
        <v>0</v>
      </c>
      <c r="H29" s="80">
        <v>5657.66</v>
      </c>
      <c r="I29" s="91">
        <f t="shared" si="1"/>
        <v>100</v>
      </c>
    </row>
    <row r="30" spans="2:9" s="46" customFormat="1" ht="15" customHeight="1">
      <c r="B30" s="56"/>
      <c r="C30" s="57"/>
      <c r="D30" s="58" t="s">
        <v>129</v>
      </c>
      <c r="E30" s="50" t="s">
        <v>142</v>
      </c>
      <c r="F30" s="79">
        <f>SUM(F31+F34)</f>
        <v>319609.33999999997</v>
      </c>
      <c r="G30" s="79">
        <f t="shared" ref="G30:H30" si="9">SUM(G31+G34)</f>
        <v>0</v>
      </c>
      <c r="H30" s="79">
        <f t="shared" si="9"/>
        <v>299170.44999999995</v>
      </c>
      <c r="I30" s="91">
        <f t="shared" si="1"/>
        <v>93.605039827684635</v>
      </c>
    </row>
    <row r="31" spans="2:9" s="46" customFormat="1" ht="15" customHeight="1">
      <c r="B31" s="56"/>
      <c r="C31" s="57"/>
      <c r="D31" s="88">
        <v>31</v>
      </c>
      <c r="E31" s="55" t="s">
        <v>5</v>
      </c>
      <c r="F31" s="79">
        <f>SUM(F32:F33)</f>
        <v>0</v>
      </c>
      <c r="G31" s="79">
        <f t="shared" ref="G31:H31" si="10">SUM(G32:G33)</f>
        <v>0</v>
      </c>
      <c r="H31" s="79">
        <f t="shared" si="10"/>
        <v>0</v>
      </c>
      <c r="I31" s="91" t="e">
        <f t="shared" si="1"/>
        <v>#DIV/0!</v>
      </c>
    </row>
    <row r="32" spans="2:9" s="46" customFormat="1" ht="15" customHeight="1">
      <c r="B32" s="56"/>
      <c r="C32" s="57"/>
      <c r="D32" s="88">
        <v>3111</v>
      </c>
      <c r="E32" s="55" t="s">
        <v>23</v>
      </c>
      <c r="F32" s="79">
        <v>0</v>
      </c>
      <c r="G32" s="79">
        <v>0</v>
      </c>
      <c r="H32" s="79">
        <v>0</v>
      </c>
      <c r="I32" s="91" t="e">
        <f t="shared" si="1"/>
        <v>#DIV/0!</v>
      </c>
    </row>
    <row r="33" spans="2:9" s="46" customFormat="1" ht="15" customHeight="1">
      <c r="B33" s="56"/>
      <c r="C33" s="57"/>
      <c r="D33" s="88">
        <v>3132</v>
      </c>
      <c r="E33" s="55" t="s">
        <v>68</v>
      </c>
      <c r="F33" s="79">
        <v>0</v>
      </c>
      <c r="G33" s="79">
        <v>0</v>
      </c>
      <c r="H33" s="79">
        <v>0</v>
      </c>
      <c r="I33" s="91" t="e">
        <f t="shared" si="1"/>
        <v>#DIV/0!</v>
      </c>
    </row>
    <row r="34" spans="2:9">
      <c r="B34" s="56"/>
      <c r="C34" s="57"/>
      <c r="D34" s="58">
        <v>32</v>
      </c>
      <c r="E34" s="50" t="s">
        <v>13</v>
      </c>
      <c r="F34" s="81">
        <f>SUM(F35:F58)</f>
        <v>319609.33999999997</v>
      </c>
      <c r="G34" s="81">
        <f t="shared" ref="G34:H34" si="11">SUM(G35:G58)</f>
        <v>0</v>
      </c>
      <c r="H34" s="81">
        <f t="shared" si="11"/>
        <v>299170.44999999995</v>
      </c>
      <c r="I34" s="91">
        <f t="shared" si="1"/>
        <v>93.605039827684635</v>
      </c>
    </row>
    <row r="35" spans="2:9">
      <c r="B35" s="56"/>
      <c r="C35" s="57"/>
      <c r="D35" s="67">
        <v>3211</v>
      </c>
      <c r="E35" s="55" t="s">
        <v>25</v>
      </c>
      <c r="F35" s="81">
        <v>7300</v>
      </c>
      <c r="G35" s="81">
        <v>0</v>
      </c>
      <c r="H35" s="81">
        <v>3411.03</v>
      </c>
      <c r="I35" s="91">
        <f t="shared" si="1"/>
        <v>46.726438356164387</v>
      </c>
    </row>
    <row r="36" spans="2:9">
      <c r="B36" s="56"/>
      <c r="C36" s="57"/>
      <c r="D36" s="67">
        <v>3213</v>
      </c>
      <c r="E36" s="55" t="s">
        <v>70</v>
      </c>
      <c r="F36" s="81">
        <v>12000</v>
      </c>
      <c r="G36" s="81">
        <v>0</v>
      </c>
      <c r="H36" s="81">
        <v>10429.52</v>
      </c>
      <c r="I36" s="91">
        <f t="shared" si="1"/>
        <v>86.912666666666667</v>
      </c>
    </row>
    <row r="37" spans="2:9">
      <c r="B37" s="56"/>
      <c r="C37" s="57"/>
      <c r="D37" s="67">
        <v>3214</v>
      </c>
      <c r="E37" s="55" t="s">
        <v>71</v>
      </c>
      <c r="F37" s="81">
        <v>100</v>
      </c>
      <c r="G37" s="81">
        <v>0</v>
      </c>
      <c r="H37" s="81">
        <v>0</v>
      </c>
      <c r="I37" s="91">
        <f t="shared" si="1"/>
        <v>0</v>
      </c>
    </row>
    <row r="38" spans="2:9">
      <c r="B38" s="56"/>
      <c r="C38" s="57"/>
      <c r="D38" s="67">
        <v>3221</v>
      </c>
      <c r="E38" s="55" t="s">
        <v>162</v>
      </c>
      <c r="F38" s="81">
        <v>53042.34</v>
      </c>
      <c r="G38" s="81">
        <v>0</v>
      </c>
      <c r="H38" s="81">
        <v>41003.589999999997</v>
      </c>
      <c r="I38" s="91">
        <f t="shared" si="1"/>
        <v>77.303508857263836</v>
      </c>
    </row>
    <row r="39" spans="2:9">
      <c r="B39" s="56"/>
      <c r="C39" s="57"/>
      <c r="D39" s="67">
        <v>3222</v>
      </c>
      <c r="E39" s="55" t="s">
        <v>74</v>
      </c>
      <c r="F39" s="81">
        <v>80600</v>
      </c>
      <c r="G39" s="81">
        <v>0</v>
      </c>
      <c r="H39" s="81">
        <v>95334.03</v>
      </c>
      <c r="I39" s="91">
        <f t="shared" si="1"/>
        <v>118.28043424317617</v>
      </c>
    </row>
    <row r="40" spans="2:9">
      <c r="B40" s="56"/>
      <c r="C40" s="57"/>
      <c r="D40" s="67">
        <v>3223</v>
      </c>
      <c r="E40" s="55" t="s">
        <v>75</v>
      </c>
      <c r="F40" s="81">
        <v>63700</v>
      </c>
      <c r="G40" s="81">
        <v>0</v>
      </c>
      <c r="H40" s="81">
        <v>52315.77</v>
      </c>
      <c r="I40" s="91">
        <f t="shared" si="1"/>
        <v>82.128367346938774</v>
      </c>
    </row>
    <row r="41" spans="2:9">
      <c r="B41" s="56"/>
      <c r="C41" s="57"/>
      <c r="D41" s="67">
        <v>3224</v>
      </c>
      <c r="E41" s="55" t="s">
        <v>163</v>
      </c>
      <c r="F41" s="81">
        <v>16100</v>
      </c>
      <c r="G41" s="81">
        <v>0</v>
      </c>
      <c r="H41" s="81">
        <v>11025.4</v>
      </c>
      <c r="I41" s="91">
        <f t="shared" si="1"/>
        <v>68.480745341614906</v>
      </c>
    </row>
    <row r="42" spans="2:9">
      <c r="B42" s="56"/>
      <c r="C42" s="57"/>
      <c r="D42" s="67">
        <v>3225</v>
      </c>
      <c r="E42" s="55" t="s">
        <v>76</v>
      </c>
      <c r="F42" s="81">
        <v>1000</v>
      </c>
      <c r="G42" s="81">
        <v>0</v>
      </c>
      <c r="H42" s="81">
        <v>38.39</v>
      </c>
      <c r="I42" s="91">
        <f t="shared" si="1"/>
        <v>3.839</v>
      </c>
    </row>
    <row r="43" spans="2:9">
      <c r="B43" s="56"/>
      <c r="C43" s="57"/>
      <c r="D43" s="67">
        <v>3227</v>
      </c>
      <c r="E43" s="55" t="s">
        <v>77</v>
      </c>
      <c r="F43" s="81">
        <v>700</v>
      </c>
      <c r="G43" s="81">
        <v>0</v>
      </c>
      <c r="H43" s="81">
        <v>89.55</v>
      </c>
      <c r="I43" s="91">
        <f t="shared" si="1"/>
        <v>12.792857142857143</v>
      </c>
    </row>
    <row r="44" spans="2:9">
      <c r="B44" s="56"/>
      <c r="C44" s="57"/>
      <c r="D44" s="67">
        <v>3231</v>
      </c>
      <c r="E44" s="55" t="s">
        <v>79</v>
      </c>
      <c r="F44" s="81">
        <v>4870</v>
      </c>
      <c r="G44" s="81">
        <v>0</v>
      </c>
      <c r="H44" s="81">
        <v>6032.18</v>
      </c>
      <c r="I44" s="91">
        <f t="shared" si="1"/>
        <v>123.86406570841891</v>
      </c>
    </row>
    <row r="45" spans="2:9">
      <c r="B45" s="56"/>
      <c r="C45" s="57"/>
      <c r="D45" s="67">
        <v>3232</v>
      </c>
      <c r="E45" s="13" t="s">
        <v>80</v>
      </c>
      <c r="F45" s="70">
        <v>6000</v>
      </c>
      <c r="G45" s="70">
        <v>0</v>
      </c>
      <c r="H45" s="81">
        <v>10364.15</v>
      </c>
      <c r="I45" s="91">
        <f t="shared" si="1"/>
        <v>172.73583333333335</v>
      </c>
    </row>
    <row r="46" spans="2:9">
      <c r="B46" s="56"/>
      <c r="C46" s="57"/>
      <c r="D46" s="67">
        <v>3233</v>
      </c>
      <c r="E46" s="13" t="s">
        <v>81</v>
      </c>
      <c r="F46" s="70">
        <v>550</v>
      </c>
      <c r="G46" s="70">
        <v>0</v>
      </c>
      <c r="H46" s="81">
        <v>1045</v>
      </c>
      <c r="I46" s="91">
        <f t="shared" si="1"/>
        <v>190</v>
      </c>
    </row>
    <row r="47" spans="2:9">
      <c r="B47" s="56"/>
      <c r="C47" s="57"/>
      <c r="D47" s="67">
        <v>3234</v>
      </c>
      <c r="E47" s="13" t="s">
        <v>82</v>
      </c>
      <c r="F47" s="70">
        <v>20600</v>
      </c>
      <c r="G47" s="70">
        <v>0</v>
      </c>
      <c r="H47" s="81">
        <v>20671.39</v>
      </c>
      <c r="I47" s="91">
        <f t="shared" si="1"/>
        <v>100.34655339805825</v>
      </c>
    </row>
    <row r="48" spans="2:9">
      <c r="B48" s="56"/>
      <c r="C48" s="57"/>
      <c r="D48" s="67">
        <v>3235</v>
      </c>
      <c r="E48" s="13" t="s">
        <v>83</v>
      </c>
      <c r="F48" s="70">
        <v>500</v>
      </c>
      <c r="G48" s="70">
        <v>0</v>
      </c>
      <c r="H48" s="81">
        <v>0</v>
      </c>
      <c r="I48" s="91">
        <f t="shared" si="1"/>
        <v>0</v>
      </c>
    </row>
    <row r="49" spans="2:9">
      <c r="B49" s="56"/>
      <c r="C49" s="57"/>
      <c r="D49" s="67">
        <v>3236</v>
      </c>
      <c r="E49" s="13" t="s">
        <v>84</v>
      </c>
      <c r="F49" s="70">
        <v>7600</v>
      </c>
      <c r="G49" s="70">
        <v>0</v>
      </c>
      <c r="H49" s="81">
        <v>7652.08</v>
      </c>
      <c r="I49" s="91">
        <f t="shared" si="1"/>
        <v>100.68526315789474</v>
      </c>
    </row>
    <row r="50" spans="2:9">
      <c r="B50" s="56"/>
      <c r="C50" s="57"/>
      <c r="D50" s="67">
        <v>3237</v>
      </c>
      <c r="E50" s="13" t="s">
        <v>85</v>
      </c>
      <c r="F50" s="70">
        <v>1800</v>
      </c>
      <c r="G50" s="70">
        <v>0</v>
      </c>
      <c r="H50" s="81">
        <v>1443.32</v>
      </c>
      <c r="I50" s="91">
        <f t="shared" si="1"/>
        <v>80.184444444444438</v>
      </c>
    </row>
    <row r="51" spans="2:9">
      <c r="B51" s="56"/>
      <c r="C51" s="57"/>
      <c r="D51" s="67">
        <v>3238</v>
      </c>
      <c r="E51" s="13" t="s">
        <v>86</v>
      </c>
      <c r="F51" s="70">
        <v>6000</v>
      </c>
      <c r="G51" s="70">
        <v>0</v>
      </c>
      <c r="H51" s="81">
        <v>4736.51</v>
      </c>
      <c r="I51" s="91">
        <f t="shared" si="1"/>
        <v>78.941833333333335</v>
      </c>
    </row>
    <row r="52" spans="2:9">
      <c r="B52" s="56"/>
      <c r="C52" s="57"/>
      <c r="D52" s="67">
        <v>3239</v>
      </c>
      <c r="E52" s="13" t="s">
        <v>87</v>
      </c>
      <c r="F52" s="70">
        <v>3347</v>
      </c>
      <c r="G52" s="70">
        <v>0</v>
      </c>
      <c r="H52" s="81">
        <v>2586.34</v>
      </c>
      <c r="I52" s="91">
        <f t="shared" si="1"/>
        <v>77.273379145503441</v>
      </c>
    </row>
    <row r="53" spans="2:9">
      <c r="B53" s="56"/>
      <c r="C53" s="57"/>
      <c r="D53" s="67">
        <v>3291</v>
      </c>
      <c r="E53" s="13" t="s">
        <v>164</v>
      </c>
      <c r="F53" s="70">
        <v>9000</v>
      </c>
      <c r="G53" s="70">
        <v>0</v>
      </c>
      <c r="H53" s="81">
        <v>11187.62</v>
      </c>
      <c r="I53" s="91">
        <f t="shared" si="1"/>
        <v>124.30688888888891</v>
      </c>
    </row>
    <row r="54" spans="2:9">
      <c r="B54" s="56"/>
      <c r="C54" s="57"/>
      <c r="D54" s="67">
        <v>3292</v>
      </c>
      <c r="E54" s="13" t="s">
        <v>90</v>
      </c>
      <c r="F54" s="70">
        <v>14000</v>
      </c>
      <c r="G54" s="70">
        <v>0</v>
      </c>
      <c r="H54" s="81">
        <v>7372.11</v>
      </c>
      <c r="I54" s="91">
        <f t="shared" si="1"/>
        <v>52.65792857142857</v>
      </c>
    </row>
    <row r="55" spans="2:9">
      <c r="B55" s="56"/>
      <c r="C55" s="57"/>
      <c r="D55" s="67">
        <v>3293</v>
      </c>
      <c r="E55" s="13" t="s">
        <v>91</v>
      </c>
      <c r="F55" s="70">
        <v>500</v>
      </c>
      <c r="G55" s="70">
        <v>0</v>
      </c>
      <c r="H55" s="81">
        <v>0</v>
      </c>
      <c r="I55" s="91">
        <f t="shared" si="1"/>
        <v>0</v>
      </c>
    </row>
    <row r="56" spans="2:9">
      <c r="B56" s="56"/>
      <c r="C56" s="57"/>
      <c r="D56" s="67">
        <v>3294</v>
      </c>
      <c r="E56" s="13" t="s">
        <v>92</v>
      </c>
      <c r="F56" s="70">
        <v>100</v>
      </c>
      <c r="G56" s="70">
        <v>0</v>
      </c>
      <c r="H56" s="81">
        <v>160</v>
      </c>
      <c r="I56" s="91">
        <f t="shared" si="1"/>
        <v>160</v>
      </c>
    </row>
    <row r="57" spans="2:9">
      <c r="B57" s="56"/>
      <c r="C57" s="57"/>
      <c r="D57" s="67">
        <v>3295</v>
      </c>
      <c r="E57" s="13" t="s">
        <v>93</v>
      </c>
      <c r="F57" s="70">
        <v>200</v>
      </c>
      <c r="G57" s="70">
        <v>0</v>
      </c>
      <c r="H57" s="81">
        <v>149.78</v>
      </c>
      <c r="I57" s="91">
        <f t="shared" si="1"/>
        <v>74.89</v>
      </c>
    </row>
    <row r="58" spans="2:9">
      <c r="B58" s="56"/>
      <c r="C58" s="57"/>
      <c r="D58" s="67">
        <v>3299</v>
      </c>
      <c r="E58" s="13" t="s">
        <v>88</v>
      </c>
      <c r="F58" s="70">
        <v>10000</v>
      </c>
      <c r="G58" s="70">
        <v>0</v>
      </c>
      <c r="H58" s="81">
        <v>12122.69</v>
      </c>
      <c r="I58" s="91">
        <f t="shared" si="1"/>
        <v>121.2269</v>
      </c>
    </row>
    <row r="59" spans="2:9">
      <c r="B59" s="56"/>
      <c r="C59" s="57"/>
      <c r="D59" s="58" t="s">
        <v>130</v>
      </c>
      <c r="E59" s="50" t="s">
        <v>143</v>
      </c>
      <c r="F59" s="81">
        <f>SUM(F60)</f>
        <v>15400</v>
      </c>
      <c r="G59" s="81">
        <f t="shared" ref="G59:H59" si="12">SUM(G60)</f>
        <v>0</v>
      </c>
      <c r="H59" s="81">
        <f t="shared" si="12"/>
        <v>9265.2199999999993</v>
      </c>
      <c r="I59" s="91">
        <f t="shared" si="1"/>
        <v>60.163766233766225</v>
      </c>
    </row>
    <row r="60" spans="2:9">
      <c r="B60" s="56"/>
      <c r="C60" s="57"/>
      <c r="D60" s="58">
        <v>32</v>
      </c>
      <c r="E60" s="50" t="s">
        <v>13</v>
      </c>
      <c r="F60" s="81">
        <f>SUM(F61+F62)</f>
        <v>15400</v>
      </c>
      <c r="G60" s="81">
        <f t="shared" ref="G60:H60" si="13">SUM(G61+G62)</f>
        <v>0</v>
      </c>
      <c r="H60" s="81">
        <f t="shared" si="13"/>
        <v>9265.2199999999993</v>
      </c>
      <c r="I60" s="91">
        <f t="shared" si="1"/>
        <v>60.163766233766225</v>
      </c>
    </row>
    <row r="61" spans="2:9">
      <c r="B61" s="56"/>
      <c r="C61" s="57"/>
      <c r="D61" s="88">
        <v>3212</v>
      </c>
      <c r="E61" s="55" t="s">
        <v>176</v>
      </c>
      <c r="F61" s="81">
        <v>0</v>
      </c>
      <c r="G61" s="81">
        <v>0</v>
      </c>
      <c r="H61" s="81">
        <v>0</v>
      </c>
      <c r="I61" s="91" t="e">
        <f t="shared" si="1"/>
        <v>#DIV/0!</v>
      </c>
    </row>
    <row r="62" spans="2:9">
      <c r="B62" s="56"/>
      <c r="C62" s="57"/>
      <c r="D62" s="67">
        <v>3221</v>
      </c>
      <c r="E62" s="55" t="s">
        <v>162</v>
      </c>
      <c r="F62" s="81">
        <v>15400</v>
      </c>
      <c r="G62" s="81">
        <v>0</v>
      </c>
      <c r="H62" s="81">
        <v>9265.2199999999993</v>
      </c>
      <c r="I62" s="91">
        <f t="shared" si="1"/>
        <v>60.163766233766225</v>
      </c>
    </row>
    <row r="63" spans="2:9">
      <c r="B63" s="56"/>
      <c r="C63" s="57"/>
      <c r="D63" s="88" t="s">
        <v>174</v>
      </c>
      <c r="E63" s="55" t="s">
        <v>175</v>
      </c>
      <c r="F63" s="81">
        <v>0</v>
      </c>
      <c r="G63" s="81">
        <v>0</v>
      </c>
      <c r="H63" s="81">
        <v>0</v>
      </c>
      <c r="I63" s="91" t="e">
        <f t="shared" si="1"/>
        <v>#DIV/0!</v>
      </c>
    </row>
    <row r="64" spans="2:9">
      <c r="B64" s="56"/>
      <c r="C64" s="57"/>
      <c r="D64" s="88">
        <v>32</v>
      </c>
      <c r="E64" s="55" t="s">
        <v>13</v>
      </c>
      <c r="F64" s="81">
        <f>SUM(F65)</f>
        <v>0</v>
      </c>
      <c r="G64" s="81">
        <f t="shared" ref="G64" si="14">SUM(G65)</f>
        <v>0</v>
      </c>
      <c r="H64" s="81">
        <v>0</v>
      </c>
      <c r="I64" s="91" t="e">
        <f t="shared" si="1"/>
        <v>#DIV/0!</v>
      </c>
    </row>
    <row r="65" spans="2:9">
      <c r="B65" s="56"/>
      <c r="C65" s="57"/>
      <c r="D65" s="88">
        <v>3224</v>
      </c>
      <c r="E65" s="55" t="s">
        <v>163</v>
      </c>
      <c r="F65" s="81">
        <v>0</v>
      </c>
      <c r="G65" s="81">
        <v>0</v>
      </c>
      <c r="H65" s="81">
        <v>0</v>
      </c>
      <c r="I65" s="91" t="e">
        <f t="shared" si="1"/>
        <v>#DIV/0!</v>
      </c>
    </row>
    <row r="66" spans="2:9">
      <c r="B66" s="56"/>
      <c r="C66" s="57"/>
      <c r="D66" s="98" t="s">
        <v>128</v>
      </c>
      <c r="E66" s="55" t="s">
        <v>207</v>
      </c>
      <c r="F66" s="81">
        <f>SUM(F67)</f>
        <v>62500</v>
      </c>
      <c r="G66" s="81">
        <f t="shared" ref="G66:H66" si="15">SUM(G67)</f>
        <v>0</v>
      </c>
      <c r="H66" s="81">
        <f t="shared" si="15"/>
        <v>62500</v>
      </c>
      <c r="I66" s="91">
        <f t="shared" si="1"/>
        <v>100</v>
      </c>
    </row>
    <row r="67" spans="2:9">
      <c r="B67" s="56"/>
      <c r="C67" s="57"/>
      <c r="D67" s="88">
        <v>32</v>
      </c>
      <c r="E67" s="55" t="s">
        <v>150</v>
      </c>
      <c r="F67" s="81">
        <f>SUM(F68)</f>
        <v>62500</v>
      </c>
      <c r="G67" s="81">
        <f t="shared" ref="G67:H67" si="16">SUM(G68)</f>
        <v>0</v>
      </c>
      <c r="H67" s="81">
        <f t="shared" si="16"/>
        <v>62500</v>
      </c>
      <c r="I67" s="91">
        <f t="shared" ref="I67:I102" si="17">SUM(H67/F67*100)</f>
        <v>100</v>
      </c>
    </row>
    <row r="68" spans="2:9">
      <c r="B68" s="56"/>
      <c r="C68" s="57"/>
      <c r="D68" s="88">
        <v>3232</v>
      </c>
      <c r="E68" s="55" t="s">
        <v>80</v>
      </c>
      <c r="F68" s="81">
        <v>62500</v>
      </c>
      <c r="G68" s="81">
        <v>0</v>
      </c>
      <c r="H68" s="81">
        <v>62500</v>
      </c>
      <c r="I68" s="91">
        <f t="shared" si="17"/>
        <v>100</v>
      </c>
    </row>
    <row r="69" spans="2:9">
      <c r="B69" s="141" t="s">
        <v>131</v>
      </c>
      <c r="C69" s="142"/>
      <c r="D69" s="143"/>
      <c r="E69" s="63" t="s">
        <v>94</v>
      </c>
      <c r="F69" s="82">
        <f>SUM(F70+F73)</f>
        <v>10</v>
      </c>
      <c r="G69" s="82">
        <f t="shared" ref="G69:H69" si="18">SUM(G70+G73)</f>
        <v>0</v>
      </c>
      <c r="H69" s="82">
        <f t="shared" si="18"/>
        <v>18.690000000000001</v>
      </c>
      <c r="I69" s="91">
        <f t="shared" si="17"/>
        <v>186.90000000000003</v>
      </c>
    </row>
    <row r="70" spans="2:9">
      <c r="B70" s="56"/>
      <c r="C70" s="57"/>
      <c r="D70" s="58" t="s">
        <v>132</v>
      </c>
      <c r="E70" s="50" t="s">
        <v>144</v>
      </c>
      <c r="F70" s="81">
        <f>SUM(F71)</f>
        <v>0</v>
      </c>
      <c r="G70" s="81">
        <f t="shared" ref="G70:H70" si="19">SUM(G71)</f>
        <v>0</v>
      </c>
      <c r="H70" s="81">
        <f t="shared" si="19"/>
        <v>18.690000000000001</v>
      </c>
      <c r="I70" s="91" t="e">
        <f t="shared" si="17"/>
        <v>#DIV/0!</v>
      </c>
    </row>
    <row r="71" spans="2:9">
      <c r="B71" s="56"/>
      <c r="C71" s="57"/>
      <c r="D71" s="58">
        <v>34</v>
      </c>
      <c r="E71" s="50" t="s">
        <v>94</v>
      </c>
      <c r="F71" s="81">
        <f>SUM(F72)</f>
        <v>0</v>
      </c>
      <c r="G71" s="81">
        <f t="shared" ref="G71:H71" si="20">SUM(G72)</f>
        <v>0</v>
      </c>
      <c r="H71" s="81">
        <f t="shared" si="20"/>
        <v>18.690000000000001</v>
      </c>
      <c r="I71" s="91" t="e">
        <f t="shared" si="17"/>
        <v>#DIV/0!</v>
      </c>
    </row>
    <row r="72" spans="2:9">
      <c r="B72" s="56"/>
      <c r="C72" s="57"/>
      <c r="D72" s="67">
        <v>3433</v>
      </c>
      <c r="E72" s="55" t="s">
        <v>98</v>
      </c>
      <c r="F72" s="81">
        <v>0</v>
      </c>
      <c r="G72" s="81">
        <v>0</v>
      </c>
      <c r="H72" s="81">
        <v>18.690000000000001</v>
      </c>
      <c r="I72" s="91" t="e">
        <f t="shared" si="17"/>
        <v>#DIV/0!</v>
      </c>
    </row>
    <row r="73" spans="2:9">
      <c r="B73" s="56"/>
      <c r="C73" s="57"/>
      <c r="D73" s="58" t="s">
        <v>129</v>
      </c>
      <c r="E73" s="50" t="s">
        <v>142</v>
      </c>
      <c r="F73" s="81">
        <f>SUM(F74)</f>
        <v>10</v>
      </c>
      <c r="G73" s="81">
        <f>SUM(G74)</f>
        <v>0</v>
      </c>
      <c r="H73" s="81">
        <f t="shared" ref="H73" si="21">SUM(H74)</f>
        <v>0</v>
      </c>
      <c r="I73" s="91">
        <f t="shared" si="17"/>
        <v>0</v>
      </c>
    </row>
    <row r="74" spans="2:9">
      <c r="B74" s="56"/>
      <c r="C74" s="57"/>
      <c r="D74" s="58">
        <v>34</v>
      </c>
      <c r="E74" s="50" t="s">
        <v>94</v>
      </c>
      <c r="F74" s="81">
        <f>SUM(F75:F76)</f>
        <v>10</v>
      </c>
      <c r="G74" s="81">
        <f>SUM(G75:G76)</f>
        <v>0</v>
      </c>
      <c r="H74" s="81">
        <f t="shared" ref="H74" si="22">SUM(H75:H76)</f>
        <v>0</v>
      </c>
      <c r="I74" s="91">
        <f t="shared" si="17"/>
        <v>0</v>
      </c>
    </row>
    <row r="75" spans="2:9">
      <c r="B75" s="56"/>
      <c r="C75" s="57"/>
      <c r="D75" s="67">
        <v>3431</v>
      </c>
      <c r="E75" s="55" t="s">
        <v>165</v>
      </c>
      <c r="F75" s="81">
        <v>0</v>
      </c>
      <c r="G75" s="81">
        <v>0</v>
      </c>
      <c r="H75" s="81">
        <v>0</v>
      </c>
      <c r="I75" s="91" t="e">
        <f t="shared" si="17"/>
        <v>#DIV/0!</v>
      </c>
    </row>
    <row r="76" spans="2:9">
      <c r="B76" s="56"/>
      <c r="C76" s="57"/>
      <c r="D76" s="67">
        <v>3433</v>
      </c>
      <c r="E76" s="55" t="s">
        <v>98</v>
      </c>
      <c r="F76" s="81">
        <v>10</v>
      </c>
      <c r="G76" s="81">
        <v>0</v>
      </c>
      <c r="H76" s="81">
        <v>0</v>
      </c>
      <c r="I76" s="91">
        <f t="shared" si="17"/>
        <v>0</v>
      </c>
    </row>
    <row r="77" spans="2:9">
      <c r="B77" s="141" t="s">
        <v>133</v>
      </c>
      <c r="C77" s="142"/>
      <c r="D77" s="143"/>
      <c r="E77" s="63" t="s">
        <v>145</v>
      </c>
      <c r="F77" s="82">
        <f>SUM(F78+F81+F88+F91)</f>
        <v>3500</v>
      </c>
      <c r="G77" s="82">
        <f t="shared" ref="G77:H77" si="23">SUM(G78+G81+G88+G91)</f>
        <v>0</v>
      </c>
      <c r="H77" s="82">
        <f t="shared" si="23"/>
        <v>9224.6299999999992</v>
      </c>
      <c r="I77" s="91">
        <f t="shared" si="17"/>
        <v>263.56085714285712</v>
      </c>
    </row>
    <row r="78" spans="2:9">
      <c r="B78" s="59"/>
      <c r="C78" s="60"/>
      <c r="D78" s="58" t="s">
        <v>125</v>
      </c>
      <c r="E78" s="50" t="s">
        <v>140</v>
      </c>
      <c r="F78" s="81">
        <f>SUM(F79)</f>
        <v>0</v>
      </c>
      <c r="G78" s="81">
        <f t="shared" ref="G78:H78" si="24">SUM(G79)</f>
        <v>0</v>
      </c>
      <c r="H78" s="81">
        <f t="shared" si="24"/>
        <v>0</v>
      </c>
      <c r="I78" s="91" t="e">
        <f t="shared" si="17"/>
        <v>#DIV/0!</v>
      </c>
    </row>
    <row r="79" spans="2:9" ht="15" customHeight="1">
      <c r="B79" s="59"/>
      <c r="C79" s="60"/>
      <c r="D79" s="58">
        <v>42</v>
      </c>
      <c r="E79" s="50" t="s">
        <v>146</v>
      </c>
      <c r="F79" s="81">
        <f>SUM(F80)</f>
        <v>0</v>
      </c>
      <c r="G79" s="81">
        <f t="shared" ref="G79:H79" si="25">SUM(G80)</f>
        <v>0</v>
      </c>
      <c r="H79" s="81">
        <f t="shared" si="25"/>
        <v>0</v>
      </c>
      <c r="I79" s="91" t="e">
        <f t="shared" si="17"/>
        <v>#DIV/0!</v>
      </c>
    </row>
    <row r="80" spans="2:9" ht="15" customHeight="1">
      <c r="B80" s="84"/>
      <c r="C80" s="85"/>
      <c r="D80" s="88">
        <v>4226</v>
      </c>
      <c r="E80" s="55" t="s">
        <v>107</v>
      </c>
      <c r="F80" s="81">
        <v>0</v>
      </c>
      <c r="G80" s="81">
        <v>0</v>
      </c>
      <c r="H80" s="81">
        <v>0</v>
      </c>
      <c r="I80" s="91" t="e">
        <f t="shared" si="17"/>
        <v>#DIV/0!</v>
      </c>
    </row>
    <row r="81" spans="2:9">
      <c r="B81" s="59"/>
      <c r="C81" s="61"/>
      <c r="D81" s="58" t="s">
        <v>129</v>
      </c>
      <c r="E81" s="50" t="s">
        <v>142</v>
      </c>
      <c r="F81" s="81">
        <f>SUM(F82)</f>
        <v>3391.1</v>
      </c>
      <c r="G81" s="81">
        <f t="shared" ref="G81:H81" si="26">SUM(G82)</f>
        <v>0</v>
      </c>
      <c r="H81" s="81">
        <f t="shared" si="26"/>
        <v>9115.73</v>
      </c>
      <c r="I81" s="91">
        <f t="shared" si="17"/>
        <v>268.81336439503406</v>
      </c>
    </row>
    <row r="82" spans="2:9" ht="15" customHeight="1">
      <c r="B82" s="59"/>
      <c r="C82" s="62"/>
      <c r="D82" s="58">
        <v>42</v>
      </c>
      <c r="E82" s="50" t="s">
        <v>146</v>
      </c>
      <c r="F82" s="81">
        <f>SUM(F83:F87)</f>
        <v>3391.1</v>
      </c>
      <c r="G82" s="81">
        <f t="shared" ref="G82:H82" si="27">SUM(G83:G87)</f>
        <v>0</v>
      </c>
      <c r="H82" s="81">
        <f t="shared" si="27"/>
        <v>9115.73</v>
      </c>
      <c r="I82" s="91">
        <f t="shared" si="17"/>
        <v>268.81336439503406</v>
      </c>
    </row>
    <row r="83" spans="2:9">
      <c r="B83" s="68"/>
      <c r="C83" s="62"/>
      <c r="D83" s="67">
        <v>4221</v>
      </c>
      <c r="E83" s="13" t="s">
        <v>104</v>
      </c>
      <c r="F83" s="70">
        <v>1391.1</v>
      </c>
      <c r="G83" s="81">
        <v>0</v>
      </c>
      <c r="H83" s="81">
        <v>161.08000000000001</v>
      </c>
      <c r="I83" s="91">
        <f t="shared" si="17"/>
        <v>11.579325713464167</v>
      </c>
    </row>
    <row r="84" spans="2:9">
      <c r="B84" s="68"/>
      <c r="C84" s="62"/>
      <c r="D84" s="67">
        <v>4222</v>
      </c>
      <c r="E84" s="13" t="s">
        <v>105</v>
      </c>
      <c r="F84" s="70">
        <v>0</v>
      </c>
      <c r="G84" s="81">
        <v>0</v>
      </c>
      <c r="H84" s="81">
        <v>0</v>
      </c>
      <c r="I84" s="91" t="e">
        <f t="shared" si="17"/>
        <v>#DIV/0!</v>
      </c>
    </row>
    <row r="85" spans="2:9">
      <c r="B85" s="68"/>
      <c r="C85" s="62"/>
      <c r="D85" s="67">
        <v>4223</v>
      </c>
      <c r="E85" s="13" t="s">
        <v>106</v>
      </c>
      <c r="F85" s="70">
        <v>1500</v>
      </c>
      <c r="G85" s="81">
        <v>0</v>
      </c>
      <c r="H85" s="81">
        <v>0</v>
      </c>
      <c r="I85" s="91">
        <f t="shared" si="17"/>
        <v>0</v>
      </c>
    </row>
    <row r="86" spans="2:9">
      <c r="B86" s="68"/>
      <c r="C86" s="62"/>
      <c r="D86" s="67">
        <v>4226</v>
      </c>
      <c r="E86" s="13" t="s">
        <v>107</v>
      </c>
      <c r="F86" s="70">
        <v>500</v>
      </c>
      <c r="G86" s="81">
        <v>0</v>
      </c>
      <c r="H86" s="81">
        <v>0</v>
      </c>
      <c r="I86" s="91">
        <f t="shared" si="17"/>
        <v>0</v>
      </c>
    </row>
    <row r="87" spans="2:9">
      <c r="B87" s="68"/>
      <c r="C87" s="62"/>
      <c r="D87" s="67">
        <v>4227</v>
      </c>
      <c r="E87" s="13" t="s">
        <v>108</v>
      </c>
      <c r="F87" s="70">
        <v>0</v>
      </c>
      <c r="G87" s="81">
        <v>0</v>
      </c>
      <c r="H87" s="81">
        <v>8954.65</v>
      </c>
      <c r="I87" s="91" t="e">
        <f t="shared" si="17"/>
        <v>#DIV/0!</v>
      </c>
    </row>
    <row r="88" spans="2:9">
      <c r="B88" s="84"/>
      <c r="C88" s="62"/>
      <c r="D88" s="88" t="s">
        <v>128</v>
      </c>
      <c r="E88" s="90" t="s">
        <v>141</v>
      </c>
      <c r="F88" s="70">
        <f>SUM(F89)</f>
        <v>0</v>
      </c>
      <c r="G88" s="70">
        <f t="shared" ref="G88:H88" si="28">SUM(G89)</f>
        <v>0</v>
      </c>
      <c r="H88" s="70">
        <f t="shared" si="28"/>
        <v>0</v>
      </c>
      <c r="I88" s="91" t="e">
        <f t="shared" si="17"/>
        <v>#DIV/0!</v>
      </c>
    </row>
    <row r="89" spans="2:9" ht="15" customHeight="1">
      <c r="B89" s="84"/>
      <c r="C89" s="62"/>
      <c r="D89" s="88">
        <v>42</v>
      </c>
      <c r="E89" s="55" t="s">
        <v>146</v>
      </c>
      <c r="F89" s="70">
        <f>SUM(F90)</f>
        <v>0</v>
      </c>
      <c r="G89" s="70">
        <f t="shared" ref="G89:H89" si="29">SUM(G90)</f>
        <v>0</v>
      </c>
      <c r="H89" s="70">
        <f t="shared" si="29"/>
        <v>0</v>
      </c>
      <c r="I89" s="91" t="e">
        <f t="shared" si="17"/>
        <v>#DIV/0!</v>
      </c>
    </row>
    <row r="90" spans="2:9">
      <c r="B90" s="84"/>
      <c r="C90" s="62"/>
      <c r="D90" s="88">
        <v>4226</v>
      </c>
      <c r="E90" s="55" t="s">
        <v>107</v>
      </c>
      <c r="F90" s="70">
        <v>0</v>
      </c>
      <c r="G90" s="81">
        <v>0</v>
      </c>
      <c r="H90" s="81">
        <v>0</v>
      </c>
      <c r="I90" s="91" t="e">
        <f t="shared" si="17"/>
        <v>#DIV/0!</v>
      </c>
    </row>
    <row r="91" spans="2:9">
      <c r="B91" s="104"/>
      <c r="C91" s="62"/>
      <c r="D91" s="103" t="s">
        <v>208</v>
      </c>
      <c r="E91" s="55" t="s">
        <v>209</v>
      </c>
      <c r="F91" s="70">
        <f>SUM(F92)</f>
        <v>108.9</v>
      </c>
      <c r="G91" s="70">
        <f t="shared" ref="G91:H91" si="30">SUM(G92)</f>
        <v>0</v>
      </c>
      <c r="H91" s="70">
        <f t="shared" si="30"/>
        <v>108.9</v>
      </c>
      <c r="I91" s="91">
        <f t="shared" si="17"/>
        <v>100</v>
      </c>
    </row>
    <row r="92" spans="2:9" ht="25.5">
      <c r="B92" s="104"/>
      <c r="C92" s="62"/>
      <c r="D92" s="103">
        <v>42</v>
      </c>
      <c r="E92" s="55" t="s">
        <v>146</v>
      </c>
      <c r="F92" s="70">
        <f>SUM(F93)</f>
        <v>108.9</v>
      </c>
      <c r="G92" s="70">
        <f t="shared" ref="G92:H92" si="31">SUM(G93)</f>
        <v>0</v>
      </c>
      <c r="H92" s="70">
        <f t="shared" si="31"/>
        <v>108.9</v>
      </c>
      <c r="I92" s="91">
        <f t="shared" si="17"/>
        <v>100</v>
      </c>
    </row>
    <row r="93" spans="2:9">
      <c r="B93" s="104"/>
      <c r="C93" s="62"/>
      <c r="D93" s="103">
        <v>4221</v>
      </c>
      <c r="E93" s="55" t="s">
        <v>104</v>
      </c>
      <c r="F93" s="70">
        <v>108.9</v>
      </c>
      <c r="G93" s="81">
        <v>0</v>
      </c>
      <c r="H93" s="81">
        <v>108.9</v>
      </c>
      <c r="I93" s="91">
        <f t="shared" si="17"/>
        <v>100</v>
      </c>
    </row>
    <row r="94" spans="2:9" ht="25.5">
      <c r="B94" s="156" t="s">
        <v>134</v>
      </c>
      <c r="C94" s="157"/>
      <c r="D94" s="158"/>
      <c r="E94" s="69" t="s">
        <v>147</v>
      </c>
      <c r="F94" s="82">
        <f>SUM(F95)</f>
        <v>24000</v>
      </c>
      <c r="G94" s="82">
        <f t="shared" ref="G94:H94" si="32">SUM(G95)</f>
        <v>0</v>
      </c>
      <c r="H94" s="82">
        <f t="shared" si="32"/>
        <v>20951.350000000002</v>
      </c>
      <c r="I94" s="91">
        <f t="shared" si="17"/>
        <v>87.29729166666668</v>
      </c>
    </row>
    <row r="95" spans="2:9">
      <c r="B95" s="141" t="s">
        <v>135</v>
      </c>
      <c r="C95" s="142"/>
      <c r="D95" s="143"/>
      <c r="E95" s="63" t="s">
        <v>148</v>
      </c>
      <c r="F95" s="82">
        <f>SUM(F96+F102)</f>
        <v>24000</v>
      </c>
      <c r="G95" s="82">
        <f>SUM(G96+G102)</f>
        <v>0</v>
      </c>
      <c r="H95" s="82">
        <f t="shared" ref="H95" si="33">SUM(H96)</f>
        <v>20951.350000000002</v>
      </c>
      <c r="I95" s="91">
        <f t="shared" si="17"/>
        <v>87.29729166666668</v>
      </c>
    </row>
    <row r="96" spans="2:9">
      <c r="B96" s="144" t="s">
        <v>125</v>
      </c>
      <c r="C96" s="145"/>
      <c r="D96" s="146"/>
      <c r="E96" s="50" t="s">
        <v>140</v>
      </c>
      <c r="F96" s="81">
        <f>SUM(F97+F100)</f>
        <v>24000</v>
      </c>
      <c r="G96" s="81">
        <f t="shared" ref="G96:H96" si="34">SUM(G97+G100)</f>
        <v>0</v>
      </c>
      <c r="H96" s="81">
        <f t="shared" si="34"/>
        <v>20951.350000000002</v>
      </c>
      <c r="I96" s="91">
        <f t="shared" si="17"/>
        <v>87.29729166666668</v>
      </c>
    </row>
    <row r="97" spans="2:9">
      <c r="B97" s="147">
        <v>31</v>
      </c>
      <c r="C97" s="148"/>
      <c r="D97" s="149"/>
      <c r="E97" s="50" t="s">
        <v>5</v>
      </c>
      <c r="F97" s="81">
        <f>SUM(F98:F99)</f>
        <v>23300</v>
      </c>
      <c r="G97" s="81">
        <f t="shared" ref="G97:H97" si="35">SUM(G98:G99)</f>
        <v>0</v>
      </c>
      <c r="H97" s="81">
        <f t="shared" si="35"/>
        <v>20473.510000000002</v>
      </c>
      <c r="I97" s="91">
        <f t="shared" si="17"/>
        <v>87.869141630901296</v>
      </c>
    </row>
    <row r="98" spans="2:9">
      <c r="B98" s="65"/>
      <c r="C98" s="66"/>
      <c r="D98" s="67">
        <v>3111</v>
      </c>
      <c r="E98" s="55" t="s">
        <v>23</v>
      </c>
      <c r="F98" s="81">
        <v>20000</v>
      </c>
      <c r="G98" s="81">
        <v>0</v>
      </c>
      <c r="H98" s="81">
        <v>17573.86</v>
      </c>
      <c r="I98" s="91">
        <f t="shared" si="17"/>
        <v>87.86930000000001</v>
      </c>
    </row>
    <row r="99" spans="2:9" ht="15" customHeight="1">
      <c r="B99" s="65"/>
      <c r="C99" s="66"/>
      <c r="D99" s="67">
        <v>3132</v>
      </c>
      <c r="E99" s="55" t="s">
        <v>68</v>
      </c>
      <c r="F99" s="81">
        <v>3300</v>
      </c>
      <c r="G99" s="81">
        <v>0</v>
      </c>
      <c r="H99" s="81">
        <v>2899.65</v>
      </c>
      <c r="I99" s="91">
        <f t="shared" si="17"/>
        <v>87.868181818181824</v>
      </c>
    </row>
    <row r="100" spans="2:9">
      <c r="B100" s="65"/>
      <c r="C100" s="66"/>
      <c r="D100" s="67">
        <v>32</v>
      </c>
      <c r="E100" s="55" t="s">
        <v>13</v>
      </c>
      <c r="F100" s="81">
        <f>SUM(F101)</f>
        <v>700</v>
      </c>
      <c r="G100" s="81">
        <f t="shared" ref="G100:H100" si="36">SUM(G101)</f>
        <v>0</v>
      </c>
      <c r="H100" s="81">
        <f t="shared" si="36"/>
        <v>477.84</v>
      </c>
      <c r="I100" s="91">
        <f t="shared" si="17"/>
        <v>68.262857142857143</v>
      </c>
    </row>
    <row r="101" spans="2:9">
      <c r="B101" s="65"/>
      <c r="C101" s="66"/>
      <c r="D101" s="67">
        <v>3212</v>
      </c>
      <c r="E101" s="55" t="s">
        <v>69</v>
      </c>
      <c r="F101" s="81">
        <v>700</v>
      </c>
      <c r="G101" s="81">
        <v>0</v>
      </c>
      <c r="H101" s="81">
        <v>477.84</v>
      </c>
      <c r="I101" s="91">
        <f t="shared" si="17"/>
        <v>68.262857142857143</v>
      </c>
    </row>
    <row r="102" spans="2:9">
      <c r="B102" s="86"/>
      <c r="C102" s="87"/>
      <c r="D102" s="88" t="s">
        <v>125</v>
      </c>
      <c r="E102" s="55" t="s">
        <v>140</v>
      </c>
      <c r="F102" s="81">
        <v>0</v>
      </c>
      <c r="G102" s="81">
        <v>0</v>
      </c>
      <c r="H102" s="81">
        <f t="shared" ref="H102" si="37">SUM(H103)</f>
        <v>0</v>
      </c>
      <c r="I102" s="91" t="e">
        <f t="shared" si="17"/>
        <v>#DIV/0!</v>
      </c>
    </row>
    <row r="103" spans="2:9">
      <c r="B103" s="167"/>
      <c r="C103" s="168"/>
      <c r="D103" s="169"/>
      <c r="E103" s="69"/>
      <c r="F103" s="82"/>
      <c r="G103" s="82"/>
      <c r="H103" s="82"/>
      <c r="I103" s="91"/>
    </row>
  </sheetData>
  <mergeCells count="21">
    <mergeCell ref="B97:D97"/>
    <mergeCell ref="B103:D103"/>
    <mergeCell ref="B69:D69"/>
    <mergeCell ref="B77:D77"/>
    <mergeCell ref="B94:D94"/>
    <mergeCell ref="B95:D95"/>
    <mergeCell ref="B96:D96"/>
    <mergeCell ref="B2:I2"/>
    <mergeCell ref="B11:D11"/>
    <mergeCell ref="B13:D13"/>
    <mergeCell ref="B4:I4"/>
    <mergeCell ref="B6:E6"/>
    <mergeCell ref="B7:E7"/>
    <mergeCell ref="B8:D8"/>
    <mergeCell ref="B22:D22"/>
    <mergeCell ref="B23:D23"/>
    <mergeCell ref="B15:D15"/>
    <mergeCell ref="B9:D9"/>
    <mergeCell ref="B10:D10"/>
    <mergeCell ref="B12:D12"/>
    <mergeCell ref="B14:D14"/>
  </mergeCells>
  <pageMargins left="0.7" right="0.7" top="0.75" bottom="0.75" header="0.3" footer="0.3"/>
  <pageSetup paperSize="9" scale="7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Rashodi i prihodi prema izvoru</vt:lpstr>
      <vt:lpstr>Rashodi prema funkcijskoj k </vt:lpstr>
      <vt:lpstr>Račun fin prema izvorima f</vt:lpstr>
      <vt:lpstr>Račun financiranja </vt:lpstr>
      <vt:lpstr>Programska klasifikacija</vt:lpstr>
      <vt:lpstr>List1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2025-07-23T13:25:41Z</cp:lastPrinted>
  <dcterms:created xsi:type="dcterms:W3CDTF">2022-08-12T12:51:27Z</dcterms:created>
  <dcterms:modified xsi:type="dcterms:W3CDTF">2025-07-23T14:36:39Z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- Tablica za izradu financijskog plana PK JLP(R)S.xlsx</vt:lpwstr>
  </property>
</Properties>
</file>