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8800" windowHeight="12300" activeTab="5"/>
  </bookViews>
  <sheets>
    <sheet name="SAŽETAK " sheetId="9" r:id="rId1"/>
    <sheet name=" Račun prihoda i rashoda" sheetId="3" r:id="rId2"/>
    <sheet name="Prih.rash.prema izvorima financ" sheetId="5" r:id="rId3"/>
    <sheet name="Rashodi prema funkcijskoj k " sheetId="8" r:id="rId4"/>
    <sheet name="Račun financiranja" sheetId="6" r:id="rId5"/>
    <sheet name="POSEBNI DIO" sheetId="7" r:id="rId6"/>
    <sheet name="List2" sheetId="2" r:id="rId7"/>
  </sheets>
  <definedNames>
    <definedName name="_xlnm.Print_Area" localSheetId="1">' Račun prihoda i rashoda'!$A$1:$H$60</definedName>
  </definedName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6" i="7"/>
  <c r="F9"/>
  <c r="F8" s="1"/>
  <c r="F7" s="1"/>
  <c r="F6" s="1"/>
  <c r="F10"/>
  <c r="G10"/>
  <c r="E10"/>
  <c r="F21"/>
  <c r="G21"/>
  <c r="H21"/>
  <c r="I21"/>
  <c r="E21"/>
  <c r="E46"/>
  <c r="F53"/>
  <c r="G53"/>
  <c r="H53"/>
  <c r="I53"/>
  <c r="E53"/>
  <c r="F23"/>
  <c r="G23"/>
  <c r="F36"/>
  <c r="G36"/>
  <c r="H36"/>
  <c r="I36"/>
  <c r="E23"/>
  <c r="E36"/>
  <c r="D6" i="8" l="1"/>
  <c r="C25" i="5"/>
  <c r="B25"/>
  <c r="E40"/>
  <c r="D40"/>
  <c r="C40"/>
  <c r="B40"/>
  <c r="C13"/>
  <c r="D13"/>
  <c r="E13"/>
  <c r="F13"/>
  <c r="B13"/>
  <c r="C21"/>
  <c r="D21"/>
  <c r="E21"/>
  <c r="B21"/>
  <c r="F11" i="3"/>
  <c r="F10" s="1"/>
  <c r="G11"/>
  <c r="H11"/>
  <c r="E58"/>
  <c r="E57" s="1"/>
  <c r="F58"/>
  <c r="F57" s="1"/>
  <c r="G58"/>
  <c r="H58"/>
  <c r="H57" s="1"/>
  <c r="G57"/>
  <c r="D58"/>
  <c r="F43"/>
  <c r="G43"/>
  <c r="E28"/>
  <c r="E27" s="1"/>
  <c r="F28"/>
  <c r="F27" s="1"/>
  <c r="G28"/>
  <c r="G27" s="1"/>
  <c r="H27"/>
  <c r="D27"/>
  <c r="D28"/>
  <c r="F18"/>
  <c r="D43"/>
  <c r="D37"/>
  <c r="D20" l="1"/>
  <c r="F44" i="7"/>
  <c r="F34"/>
  <c r="G34"/>
  <c r="H34"/>
  <c r="I34"/>
  <c r="E34"/>
  <c r="F30"/>
  <c r="I19"/>
  <c r="F19"/>
  <c r="G19"/>
  <c r="H19"/>
  <c r="E19"/>
  <c r="F15"/>
  <c r="G15"/>
  <c r="H15"/>
  <c r="I15"/>
  <c r="E15"/>
  <c r="C42" i="5"/>
  <c r="C35"/>
  <c r="C33"/>
  <c r="D33"/>
  <c r="D25" s="1"/>
  <c r="E33"/>
  <c r="F33"/>
  <c r="C31"/>
  <c r="D31"/>
  <c r="E31"/>
  <c r="F31"/>
  <c r="B33"/>
  <c r="B31"/>
  <c r="D7"/>
  <c r="E7"/>
  <c r="F7"/>
  <c r="D10"/>
  <c r="E10"/>
  <c r="F10"/>
  <c r="D16"/>
  <c r="E16"/>
  <c r="F16"/>
  <c r="D23"/>
  <c r="E23"/>
  <c r="C16"/>
  <c r="E37" i="3"/>
  <c r="E55"/>
  <c r="F55"/>
  <c r="G55"/>
  <c r="H55"/>
  <c r="E52"/>
  <c r="H43"/>
  <c r="E43"/>
  <c r="D30"/>
  <c r="D31"/>
  <c r="E30"/>
  <c r="E31"/>
  <c r="G33" i="9"/>
  <c r="F57" i="7" l="1"/>
  <c r="F56" s="1"/>
  <c r="F55" s="1"/>
  <c r="E57"/>
  <c r="E56" s="1"/>
  <c r="E55" s="1"/>
  <c r="E49"/>
  <c r="F51"/>
  <c r="G51"/>
  <c r="H51"/>
  <c r="I51"/>
  <c r="E51"/>
  <c r="F47"/>
  <c r="E47"/>
  <c r="E44"/>
  <c r="F42"/>
  <c r="F41" s="1"/>
  <c r="E42"/>
  <c r="F39"/>
  <c r="F38" s="1"/>
  <c r="G39"/>
  <c r="G38" s="1"/>
  <c r="H39"/>
  <c r="H38" s="1"/>
  <c r="I39"/>
  <c r="I38" s="1"/>
  <c r="E39"/>
  <c r="E38" s="1"/>
  <c r="E32"/>
  <c r="E30"/>
  <c r="F17"/>
  <c r="G17"/>
  <c r="H17"/>
  <c r="E17"/>
  <c r="F28"/>
  <c r="E28"/>
  <c r="F13"/>
  <c r="G13"/>
  <c r="H13"/>
  <c r="I13"/>
  <c r="E13"/>
  <c r="F26"/>
  <c r="F24"/>
  <c r="E24"/>
  <c r="E26"/>
  <c r="E11"/>
  <c r="E41" l="1"/>
  <c r="C7" i="8"/>
  <c r="C6" s="1"/>
  <c r="C8"/>
  <c r="B8"/>
  <c r="B7" s="1"/>
  <c r="B6" s="1"/>
  <c r="E9" i="7" l="1"/>
  <c r="E8" s="1"/>
  <c r="E7" s="1"/>
  <c r="E6" s="1"/>
  <c r="B42" i="5"/>
  <c r="B38"/>
  <c r="B16"/>
  <c r="C7"/>
  <c r="C10"/>
  <c r="C19"/>
  <c r="D19"/>
  <c r="D6" s="1"/>
  <c r="E19"/>
  <c r="E6" s="1"/>
  <c r="F19"/>
  <c r="F6" s="1"/>
  <c r="C23"/>
  <c r="F23"/>
  <c r="B23"/>
  <c r="B19"/>
  <c r="B10"/>
  <c r="B7"/>
  <c r="B6" l="1"/>
  <c r="C6"/>
  <c r="B35"/>
  <c r="C26"/>
  <c r="B26"/>
  <c r="E36" i="3"/>
  <c r="D55"/>
  <c r="D36" s="1"/>
  <c r="D57"/>
  <c r="E18"/>
  <c r="D18"/>
  <c r="E20"/>
  <c r="D35" l="1"/>
  <c r="E35"/>
  <c r="E16"/>
  <c r="D16"/>
  <c r="E14" l="1"/>
  <c r="D14"/>
  <c r="E11"/>
  <c r="D11"/>
  <c r="E10" l="1"/>
  <c r="E9" s="1"/>
  <c r="D10"/>
  <c r="D9" s="1"/>
  <c r="G11" i="9"/>
  <c r="G8"/>
  <c r="F33"/>
  <c r="F14"/>
  <c r="F11"/>
  <c r="F8"/>
  <c r="G14" l="1"/>
  <c r="G62" i="3"/>
  <c r="H62"/>
  <c r="G63"/>
  <c r="H63"/>
  <c r="F63"/>
  <c r="F62" s="1"/>
  <c r="E42" i="5" l="1"/>
  <c r="F42"/>
  <c r="D42"/>
  <c r="E8" i="8"/>
  <c r="E7" s="1"/>
  <c r="E6" s="1"/>
  <c r="F8"/>
  <c r="F7" s="1"/>
  <c r="F6" s="1"/>
  <c r="D8"/>
  <c r="I17" i="7"/>
  <c r="H57"/>
  <c r="I57"/>
  <c r="H32"/>
  <c r="I32"/>
  <c r="E35" i="5"/>
  <c r="F35"/>
  <c r="G31" i="3"/>
  <c r="G30" s="1"/>
  <c r="H31"/>
  <c r="H30" s="1"/>
  <c r="J8" i="9"/>
  <c r="I11"/>
  <c r="J11"/>
  <c r="I8"/>
  <c r="G32" i="7"/>
  <c r="D26" i="5"/>
  <c r="D35"/>
  <c r="F31" i="3"/>
  <c r="F30" s="1"/>
  <c r="H11" i="7"/>
  <c r="H10" s="1"/>
  <c r="I11"/>
  <c r="G11"/>
  <c r="H24"/>
  <c r="I24"/>
  <c r="G24"/>
  <c r="H26"/>
  <c r="I26"/>
  <c r="G26"/>
  <c r="H28"/>
  <c r="I28"/>
  <c r="G28"/>
  <c r="H30"/>
  <c r="I30"/>
  <c r="G30"/>
  <c r="H42"/>
  <c r="I42"/>
  <c r="G42"/>
  <c r="H44"/>
  <c r="I44"/>
  <c r="G44"/>
  <c r="H47"/>
  <c r="I47"/>
  <c r="G47"/>
  <c r="H49"/>
  <c r="I49"/>
  <c r="G49"/>
  <c r="G57"/>
  <c r="H56"/>
  <c r="H55" s="1"/>
  <c r="I56"/>
  <c r="I55" s="1"/>
  <c r="G56"/>
  <c r="G46" l="1"/>
  <c r="G9" s="1"/>
  <c r="G8" s="1"/>
  <c r="G7" s="1"/>
  <c r="G6" s="1"/>
  <c r="I46"/>
  <c r="I23"/>
  <c r="H46"/>
  <c r="H23"/>
  <c r="I10"/>
  <c r="I41"/>
  <c r="H41"/>
  <c r="G37" i="3"/>
  <c r="H37"/>
  <c r="G52"/>
  <c r="H52"/>
  <c r="F52"/>
  <c r="F37"/>
  <c r="G14"/>
  <c r="H14"/>
  <c r="G20"/>
  <c r="G10" s="1"/>
  <c r="G9" s="1"/>
  <c r="H20"/>
  <c r="H10" s="1"/>
  <c r="H9" s="1"/>
  <c r="F14"/>
  <c r="F16"/>
  <c r="F20"/>
  <c r="H41" i="9"/>
  <c r="I41" s="1"/>
  <c r="J41" s="1"/>
  <c r="J21"/>
  <c r="I21"/>
  <c r="H21"/>
  <c r="H11"/>
  <c r="J14"/>
  <c r="J22" s="1"/>
  <c r="J32" s="1"/>
  <c r="H8"/>
  <c r="I9" i="7" l="1"/>
  <c r="I8" s="1"/>
  <c r="I7" s="1"/>
  <c r="I6" s="1"/>
  <c r="H9"/>
  <c r="H8" s="1"/>
  <c r="H7" s="1"/>
  <c r="H6" s="1"/>
  <c r="G36" i="3"/>
  <c r="G35" s="1"/>
  <c r="H36"/>
  <c r="H35" s="1"/>
  <c r="H14" i="9"/>
  <c r="H22" s="1"/>
  <c r="I14"/>
  <c r="I22" s="1"/>
  <c r="I33" s="1"/>
  <c r="J33"/>
  <c r="F26" i="5"/>
  <c r="F25" s="1"/>
  <c r="E26"/>
  <c r="E25" s="1"/>
  <c r="G55" i="7"/>
  <c r="D7" i="8"/>
  <c r="H33" i="9" l="1"/>
  <c r="G41" i="7"/>
  <c r="F36" i="3"/>
  <c r="F35" s="1"/>
  <c r="F9"/>
</calcChain>
</file>

<file path=xl/sharedStrings.xml><?xml version="1.0" encoding="utf-8"?>
<sst xmlns="http://schemas.openxmlformats.org/spreadsheetml/2006/main" count="324" uniqueCount="169">
  <si>
    <t>PRIHODI UKUPNO</t>
  </si>
  <si>
    <t>RASHODI UKUPNO</t>
  </si>
  <si>
    <t>RAZLIKA - VIŠAK / MANJAK</t>
  </si>
  <si>
    <t>NETO FINANCIRANJE</t>
  </si>
  <si>
    <t>VIŠAK / MANJAK + NETO FINANCIRANJE</t>
  </si>
  <si>
    <t>Naziv prihoda</t>
  </si>
  <si>
    <t xml:space="preserve">A. RAČUN PRIHODA I RASHODA </t>
  </si>
  <si>
    <t>Razred</t>
  </si>
  <si>
    <t>Skupina</t>
  </si>
  <si>
    <t>Prihodi poslovanja</t>
  </si>
  <si>
    <t>Opći prihodi i primici</t>
  </si>
  <si>
    <t>Naziv rashoda</t>
  </si>
  <si>
    <t>Rashodi poslovanja</t>
  </si>
  <si>
    <t>Rashodi za zaposlene</t>
  </si>
  <si>
    <t>Rashodi za nabavu nefinancijske imovine</t>
  </si>
  <si>
    <t>BROJČANA OZNAKA I NAZIV</t>
  </si>
  <si>
    <t>UKUPNI RASHODI</t>
  </si>
  <si>
    <t>B. RAČUN FINANCIRANJA</t>
  </si>
  <si>
    <t>Primici od financijske imovine i zaduživanja</t>
  </si>
  <si>
    <t>Izdaci za financijsku imovinu i otplate zajmova</t>
  </si>
  <si>
    <t>II. POSEBNI DIO</t>
  </si>
  <si>
    <t>I. OPĆI DIO</t>
  </si>
  <si>
    <t>Šifra</t>
  </si>
  <si>
    <t xml:space="preserve">Naziv </t>
  </si>
  <si>
    <t>Materijalni rashodi</t>
  </si>
  <si>
    <t>Primici od zaduživanja</t>
  </si>
  <si>
    <t>Namjenski primici od zaduživanja</t>
  </si>
  <si>
    <t>Izdaci za otplatu glavnice primljenih kredita i zajmova</t>
  </si>
  <si>
    <t>Vlastiti prihodi</t>
  </si>
  <si>
    <t>Pomoći iz inozemstva i od subjekata unutar općeg proračuna</t>
  </si>
  <si>
    <t>…</t>
  </si>
  <si>
    <t>Ostale pomoći</t>
  </si>
  <si>
    <t>1 Opći prihodi i primici</t>
  </si>
  <si>
    <t>11 Opći prihodi i primici</t>
  </si>
  <si>
    <t>3 Vlastiti prihodi</t>
  </si>
  <si>
    <t>31 Vlastiti prihodi</t>
  </si>
  <si>
    <t>UKUPNI PRIHODI</t>
  </si>
  <si>
    <t>Prihodi od imovine</t>
  </si>
  <si>
    <t>Prihodi od upr.i adm.pristojbi i po posebnim propis.</t>
  </si>
  <si>
    <t xml:space="preserve"> Prihodi od nadležnog proračuna</t>
  </si>
  <si>
    <t>Opći prihodi i primici-Smjenski rad</t>
  </si>
  <si>
    <t>Opći prihodi i primici - UO za odgoj i školstvo</t>
  </si>
  <si>
    <t>Opći prihodi i primici - Smjenski rad</t>
  </si>
  <si>
    <t>Opći prihodi i primici-UO za odgoj i školstvo</t>
  </si>
  <si>
    <t>Opći prihodi i primici - UO za socijalnu skrb i zdr.</t>
  </si>
  <si>
    <t>Opći prihodi i primici- UO za socijalnu skrbi zdr.</t>
  </si>
  <si>
    <t>Opći prihodi i primici- Smjenski rad</t>
  </si>
  <si>
    <t>Financijski rashodi</t>
  </si>
  <si>
    <t>09 Obrazovanje</t>
  </si>
  <si>
    <t>091 Predškolsko i osnovno obrazovanje</t>
  </si>
  <si>
    <t xml:space="preserve">    096 Dodatne usluge u obrazovanju</t>
  </si>
  <si>
    <t>5 Pomoći</t>
  </si>
  <si>
    <t xml:space="preserve">  57 Pomoći</t>
  </si>
  <si>
    <t>RAZDJEL 030</t>
  </si>
  <si>
    <t>UPRAVNI ODJEL ZA ODGOJ I ŠKOLSTVO</t>
  </si>
  <si>
    <t>GLAVA 030-01</t>
  </si>
  <si>
    <t>PROGRAM 1010</t>
  </si>
  <si>
    <t xml:space="preserve">DJEČJI VRTIĆ RADOST </t>
  </si>
  <si>
    <t>GLAVA 030-02</t>
  </si>
  <si>
    <t>Aktivnost A1010-01</t>
  </si>
  <si>
    <t>Izvor 11</t>
  </si>
  <si>
    <t>PROGRAM 1064</t>
  </si>
  <si>
    <t>Aktivnost A1010-02</t>
  </si>
  <si>
    <t>Izvor 31</t>
  </si>
  <si>
    <t>Aktivnost KP1010-03</t>
  </si>
  <si>
    <t>Opremanje objekata</t>
  </si>
  <si>
    <t>Rashodi za nabavu proizvedene dug.imovine</t>
  </si>
  <si>
    <t xml:space="preserve">        Izvor 11</t>
  </si>
  <si>
    <t>Aktivnost A1010-05</t>
  </si>
  <si>
    <t>SMJENSKI RAD I PRODULJENI BORAVAK VRTIĆA</t>
  </si>
  <si>
    <t>Aktivnost 1064-01</t>
  </si>
  <si>
    <t>Smjenski rad</t>
  </si>
  <si>
    <t>Prihodi za posebne namjere</t>
  </si>
  <si>
    <t>Prihodi za posebne namjene</t>
  </si>
  <si>
    <t>Rashodi za nabavu neproizvedene dug.imovine</t>
  </si>
  <si>
    <t>41 Prihodi za posebne namjene</t>
  </si>
  <si>
    <t>Izvor 41</t>
  </si>
  <si>
    <t>Izvor 57</t>
  </si>
  <si>
    <t>Pomoći</t>
  </si>
  <si>
    <t>Ostali prihodi za posebne namjene</t>
  </si>
  <si>
    <t>43 Ostali prihodi za posebne namjene</t>
  </si>
  <si>
    <t>Izvor 43</t>
  </si>
  <si>
    <t>Ostali prihodi za posebne namjene-Grad Zadar</t>
  </si>
  <si>
    <t>Projekcija 
za 2026.</t>
  </si>
  <si>
    <t>A) SAŽETAK RAČUNA PRIHODA I RASHODA</t>
  </si>
  <si>
    <t>EUR</t>
  </si>
  <si>
    <t>Projekcija proračuna
za 2026.</t>
  </si>
  <si>
    <t>6 PRIHODI POSLOVANJA</t>
  </si>
  <si>
    <t>7 PRIHODI OD PRODAJE NEFINANCIJSKE IMOVINE</t>
  </si>
  <si>
    <t>3 RASHODI  POSLOVANJA</t>
  </si>
  <si>
    <t>4 RASHODI ZA NABAVU NEFINANCIJSKE IMOVINE</t>
  </si>
  <si>
    <t>B) SAŽETAK RAČUNA FINANCIRANJA</t>
  </si>
  <si>
    <t>8 PRIMICI OD FINANCIJSKE IMOVINE I ZADUŽIVANJA</t>
  </si>
  <si>
    <t>5 IZDACI ZA FINANCIJSKU IMOVINU I OTPLATE ZAJMOVA</t>
  </si>
  <si>
    <t xml:space="preserve">C) PRENESENI VIŠAK ILI PRENESENI MANJAK </t>
  </si>
  <si>
    <t>PRIJENOS VIŠKA / MANJKA IZ PRETHODNE(IH) GODINE</t>
  </si>
  <si>
    <t>PRIJENOS VIŠKA / MANJKA U SLJEDEĆE RAZDOBLJE</t>
  </si>
  <si>
    <t>VIŠAK / MANJAK + NETO FINANCIRANJE + PRIJENOS VIŠKA / MANJKA IZ PRETHODNE(IH) GODINE - PRIJENOS VIŠKA / MANJKA U SLJEDEĆE RAZDOBLJE</t>
  </si>
  <si>
    <t>D) VIŠEGODIŠNJI PLAN URAVNOTEŽENJA</t>
  </si>
  <si>
    <t>VIŠAK / MANJAK IZ PRETHODNE(IH) GODINE KOJI ĆE SE RASPOREDITI / POKRITI</t>
  </si>
  <si>
    <t>VIŠAK / MANJAK TEKUĆE GODINE</t>
  </si>
  <si>
    <t>Opći prihodi i primici- UO za odgoj i školstvo</t>
  </si>
  <si>
    <t xml:space="preserve">Vlastiti prihodi </t>
  </si>
  <si>
    <t xml:space="preserve"> Opći prihodi i primici</t>
  </si>
  <si>
    <t>PREDŠKOLSKI ODGOJ I OBRAZOVANJE U GRADSKIM USTANOVAMA -REDOVAN RAD</t>
  </si>
  <si>
    <t>Vlastiti izvori</t>
  </si>
  <si>
    <t>Ost.prih. za pos.namjene - UO za odgoj i školstvo</t>
  </si>
  <si>
    <t>Tekuće pomoći - UO za odgoj i školstvo</t>
  </si>
  <si>
    <t>Višak prihoda - Grad Zadar</t>
  </si>
  <si>
    <t>92 Višak prihoda-Grad Zadar</t>
  </si>
  <si>
    <t xml:space="preserve">    0911 Predškolsko obrazovanje</t>
  </si>
  <si>
    <t xml:space="preserve">Izvor 92 </t>
  </si>
  <si>
    <t xml:space="preserve">   </t>
  </si>
  <si>
    <t>Izvor 51</t>
  </si>
  <si>
    <t>Izvor 92</t>
  </si>
  <si>
    <t>FINANCIJSKI PLAN DJEČJEG VRTIĆA RADOST ZADAR
ZA 2025. I PROJEKCIJA ZA 2026. I 2027. GODINU</t>
  </si>
  <si>
    <t>Proračun za 2025.</t>
  </si>
  <si>
    <t>Projekcija proračuna
za 2027.</t>
  </si>
  <si>
    <t>Plan za 2025.</t>
  </si>
  <si>
    <t>Projekcija 
za 2027.</t>
  </si>
  <si>
    <t xml:space="preserve">Rezultat poslovanja </t>
  </si>
  <si>
    <t xml:space="preserve">Višak prihoda </t>
  </si>
  <si>
    <t>9 Rezultat</t>
  </si>
  <si>
    <t xml:space="preserve">  92 Manjak prihoda opći prihodi i primici</t>
  </si>
  <si>
    <t xml:space="preserve"> 92 Višak prihoda opći prihodi i primici</t>
  </si>
  <si>
    <t>Rezultat poslovanja</t>
  </si>
  <si>
    <t>Manjak prihoda - izvor 11</t>
  </si>
  <si>
    <t>Višak prihoda - izvor 11</t>
  </si>
  <si>
    <t>Izvršenje 2023.</t>
  </si>
  <si>
    <t>Plan 2024.</t>
  </si>
  <si>
    <t>Pomoći EU</t>
  </si>
  <si>
    <t>Donacije</t>
  </si>
  <si>
    <t>Prih.od prod.proizv.i robe,usl.,prih.od donacija</t>
  </si>
  <si>
    <t>Ostali rashodi</t>
  </si>
  <si>
    <t>A1. PRIHODI I RASHODI POSLOVANJA PREMA EKONOMSKOJ KLASIFIKACIJI</t>
  </si>
  <si>
    <t>A2.  PRIHODI I  RASHODI PREMA IZVORIMA FINANCIRANJA</t>
  </si>
  <si>
    <t>A3. RASHODI PREMA FUNKCIJSKOJ KLASIFIKACIJI</t>
  </si>
  <si>
    <t>B 1. RAČUN FINANCIRANJA PREMA EKONOMSKOJ KLASIFIKACIJI</t>
  </si>
  <si>
    <t>B 2. RAČUN FINANCIRANJA PREMA IZVORIMA FINANCIRANJA</t>
  </si>
  <si>
    <t>UKUPNO PRIMICI</t>
  </si>
  <si>
    <t>Sredstva učešća za pomoći</t>
  </si>
  <si>
    <t>UKUPNO IZDACI</t>
  </si>
  <si>
    <t>4 Prihodi za posebne namjene</t>
  </si>
  <si>
    <t>6 Donacije</t>
  </si>
  <si>
    <t xml:space="preserve">  11 Opći prihodi i primici</t>
  </si>
  <si>
    <t xml:space="preserve">  43 Ostali prihodi za posebne namjene</t>
  </si>
  <si>
    <t xml:space="preserve">  31 Vlastiti prihodi</t>
  </si>
  <si>
    <t xml:space="preserve">  41 Prihodi za posebne namjene</t>
  </si>
  <si>
    <t xml:space="preserve">  61 Donacije</t>
  </si>
  <si>
    <t xml:space="preserve">   92 Višak prihoda</t>
  </si>
  <si>
    <t>Izvor 6103</t>
  </si>
  <si>
    <t>Aktivnost A1010</t>
  </si>
  <si>
    <t>Ost.prih.za posebne namjene Grad Zadar</t>
  </si>
  <si>
    <t>Višak prihoda Grad Zadar</t>
  </si>
  <si>
    <t xml:space="preserve">   51 Pomoći Grad Zadar</t>
  </si>
  <si>
    <t>Tekuće pomoći</t>
  </si>
  <si>
    <t>Višak prihoda  Grad Zadar</t>
  </si>
  <si>
    <t>Prihodi od prodaje nefinancijske imovine</t>
  </si>
  <si>
    <t>Prih.od prodaje proizv.dugotrajne imovine</t>
  </si>
  <si>
    <t>Višak prihoda</t>
  </si>
  <si>
    <t>,</t>
  </si>
  <si>
    <t xml:space="preserve">  51 Pomoći Grad Zadar</t>
  </si>
  <si>
    <t>43 Ostali prihodi za posebne namjene(Grad)</t>
  </si>
  <si>
    <t>7 Prihodi od prodaje nefin. imovine</t>
  </si>
  <si>
    <t xml:space="preserve">    72 Prihodi od prodaje nefin. imovine</t>
  </si>
  <si>
    <t xml:space="preserve">Višak prihoda  </t>
  </si>
  <si>
    <t>Izvor 72</t>
  </si>
  <si>
    <t>Prihodi od prodaje nefin. imovine</t>
  </si>
  <si>
    <t>Manjak prihoda za plaće iz 2024.</t>
  </si>
</sst>
</file>

<file path=xl/styles.xml><?xml version="1.0" encoding="utf-8"?>
<styleSheet xmlns="http://schemas.openxmlformats.org/spreadsheetml/2006/main">
  <fonts count="22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i/>
      <sz val="9"/>
      <color indexed="8"/>
      <name val="Arial"/>
      <family val="2"/>
      <charset val="238"/>
    </font>
    <font>
      <sz val="9"/>
      <color theme="1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14"/>
      <name val="Arial"/>
      <family val="2"/>
      <charset val="238"/>
    </font>
    <font>
      <i/>
      <sz val="11"/>
      <color theme="1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02">
    <xf numFmtId="0" fontId="0" fillId="0" borderId="0" xfId="0"/>
    <xf numFmtId="0" fontId="2" fillId="0" borderId="0" xfId="0" applyNumberFormat="1" applyFont="1" applyFill="1" applyBorder="1" applyAlignment="1" applyProtection="1">
      <alignment horizontal="left" wrapText="1"/>
    </xf>
    <xf numFmtId="0" fontId="4" fillId="0" borderId="0" xfId="0" applyNumberFormat="1" applyFont="1" applyFill="1" applyBorder="1" applyAlignment="1" applyProtection="1">
      <alignment wrapText="1"/>
    </xf>
    <xf numFmtId="0" fontId="3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vertical="center" wrapText="1"/>
    </xf>
    <xf numFmtId="0" fontId="2" fillId="0" borderId="5" xfId="0" applyNumberFormat="1" applyFont="1" applyFill="1" applyBorder="1" applyAlignment="1" applyProtection="1">
      <alignment horizontal="center" vertical="center" wrapText="1"/>
    </xf>
    <xf numFmtId="0" fontId="10" fillId="2" borderId="3" xfId="0" applyNumberFormat="1" applyFont="1" applyFill="1" applyBorder="1" applyAlignment="1" applyProtection="1">
      <alignment horizontal="left" vertical="center" wrapText="1"/>
    </xf>
    <xf numFmtId="0" fontId="8" fillId="2" borderId="3" xfId="0" quotePrefix="1" applyFont="1" applyFill="1" applyBorder="1" applyAlignment="1">
      <alignment horizontal="left" vertical="center"/>
    </xf>
    <xf numFmtId="0" fontId="9" fillId="2" borderId="3" xfId="0" quotePrefix="1" applyFont="1" applyFill="1" applyBorder="1" applyAlignment="1">
      <alignment horizontal="left" vertical="center"/>
    </xf>
    <xf numFmtId="0" fontId="10" fillId="2" borderId="3" xfId="0" applyFont="1" applyFill="1" applyBorder="1" applyAlignment="1">
      <alignment horizontal="left" vertical="center"/>
    </xf>
    <xf numFmtId="0" fontId="10" fillId="2" borderId="3" xfId="0" applyNumberFormat="1" applyFont="1" applyFill="1" applyBorder="1" applyAlignment="1" applyProtection="1">
      <alignment horizontal="left" vertical="center"/>
    </xf>
    <xf numFmtId="0" fontId="8" fillId="2" borderId="3" xfId="0" applyNumberFormat="1" applyFont="1" applyFill="1" applyBorder="1" applyAlignment="1" applyProtection="1">
      <alignment horizontal="left" vertical="center" wrapText="1"/>
    </xf>
    <xf numFmtId="0" fontId="8" fillId="2" borderId="3" xfId="0" applyFont="1" applyFill="1" applyBorder="1" applyAlignment="1">
      <alignment horizontal="left" vertical="center"/>
    </xf>
    <xf numFmtId="0" fontId="9" fillId="2" borderId="3" xfId="0" quotePrefix="1" applyFont="1" applyFill="1" applyBorder="1" applyAlignment="1">
      <alignment horizontal="left" vertical="center" wrapText="1"/>
    </xf>
    <xf numFmtId="0" fontId="6" fillId="4" borderId="4" xfId="0" applyNumberFormat="1" applyFont="1" applyFill="1" applyBorder="1" applyAlignment="1" applyProtection="1">
      <alignment horizontal="center" vertical="center" wrapText="1"/>
    </xf>
    <xf numFmtId="0" fontId="6" fillId="4" borderId="3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10" fillId="2" borderId="3" xfId="0" applyNumberFormat="1" applyFont="1" applyFill="1" applyBorder="1" applyAlignment="1" applyProtection="1">
      <alignment vertical="center" wrapText="1"/>
    </xf>
    <xf numFmtId="0" fontId="8" fillId="2" borderId="3" xfId="0" applyNumberFormat="1" applyFont="1" applyFill="1" applyBorder="1" applyAlignment="1" applyProtection="1">
      <alignment vertical="center" wrapText="1"/>
    </xf>
    <xf numFmtId="0" fontId="10" fillId="2" borderId="3" xfId="0" quotePrefix="1" applyFont="1" applyFill="1" applyBorder="1" applyAlignment="1">
      <alignment horizontal="left" vertical="center"/>
    </xf>
    <xf numFmtId="0" fontId="6" fillId="0" borderId="2" xfId="0" quotePrefix="1" applyFont="1" applyBorder="1" applyAlignment="1">
      <alignment horizontal="center" wrapText="1"/>
    </xf>
    <xf numFmtId="0" fontId="6" fillId="0" borderId="2" xfId="0" quotePrefix="1" applyNumberFormat="1" applyFont="1" applyFill="1" applyBorder="1" applyAlignment="1" applyProtection="1">
      <alignment horizontal="left"/>
    </xf>
    <xf numFmtId="0" fontId="10" fillId="3" borderId="1" xfId="0" applyFont="1" applyFill="1" applyBorder="1" applyAlignment="1">
      <alignment horizontal="left" vertical="center"/>
    </xf>
    <xf numFmtId="0" fontId="3" fillId="2" borderId="4" xfId="0" applyNumberFormat="1" applyFont="1" applyFill="1" applyBorder="1" applyAlignment="1" applyProtection="1">
      <alignment horizontal="left" vertical="center" wrapText="1"/>
    </xf>
    <xf numFmtId="0" fontId="9" fillId="2" borderId="3" xfId="0" applyFont="1" applyFill="1" applyBorder="1" applyAlignment="1">
      <alignment horizontal="left" vertical="center"/>
    </xf>
    <xf numFmtId="0" fontId="9" fillId="2" borderId="3" xfId="0" quotePrefix="1" applyFont="1" applyFill="1" applyBorder="1" applyAlignment="1">
      <alignment horizontal="left" vertical="center" wrapText="1" indent="1"/>
    </xf>
    <xf numFmtId="0" fontId="9" fillId="2" borderId="3" xfId="0" applyNumberFormat="1" applyFont="1" applyFill="1" applyBorder="1" applyAlignment="1" applyProtection="1">
      <alignment horizontal="left" vertical="center" wrapText="1" indent="1"/>
    </xf>
    <xf numFmtId="0" fontId="12" fillId="0" borderId="0" xfId="0" applyFont="1" applyAlignment="1">
      <alignment wrapText="1"/>
    </xf>
    <xf numFmtId="0" fontId="11" fillId="0" borderId="0" xfId="0" applyNumberFormat="1" applyFont="1" applyFill="1" applyBorder="1" applyAlignment="1" applyProtection="1">
      <alignment vertical="center" wrapText="1"/>
    </xf>
    <xf numFmtId="0" fontId="12" fillId="0" borderId="0" xfId="0" applyFont="1" applyAlignment="1">
      <alignment vertical="center" wrapText="1"/>
    </xf>
    <xf numFmtId="0" fontId="6" fillId="2" borderId="1" xfId="0" applyNumberFormat="1" applyFont="1" applyFill="1" applyBorder="1" applyAlignment="1" applyProtection="1">
      <alignment horizontal="left" vertical="center" wrapText="1" indent="4"/>
    </xf>
    <xf numFmtId="0" fontId="6" fillId="2" borderId="4" xfId="0" applyNumberFormat="1" applyFont="1" applyFill="1" applyBorder="1" applyAlignment="1" applyProtection="1">
      <alignment horizontal="left" vertical="center" wrapText="1"/>
    </xf>
    <xf numFmtId="0" fontId="3" fillId="2" borderId="1" xfId="0" applyNumberFormat="1" applyFont="1" applyFill="1" applyBorder="1" applyAlignment="1" applyProtection="1">
      <alignment horizontal="left" vertical="center" wrapText="1" indent="7"/>
    </xf>
    <xf numFmtId="0" fontId="3" fillId="2" borderId="2" xfId="0" applyNumberFormat="1" applyFont="1" applyFill="1" applyBorder="1" applyAlignment="1" applyProtection="1">
      <alignment horizontal="left" vertical="center" wrapText="1" indent="7"/>
    </xf>
    <xf numFmtId="4" fontId="2" fillId="0" borderId="0" xfId="0" applyNumberFormat="1" applyFont="1" applyFill="1" applyBorder="1" applyAlignment="1" applyProtection="1">
      <alignment horizontal="center" vertical="center" wrapText="1"/>
    </xf>
    <xf numFmtId="4" fontId="6" fillId="0" borderId="3" xfId="0" applyNumberFormat="1" applyFont="1" applyFill="1" applyBorder="1" applyAlignment="1">
      <alignment horizontal="right"/>
    </xf>
    <xf numFmtId="4" fontId="6" fillId="3" borderId="3" xfId="0" applyNumberFormat="1" applyFont="1" applyFill="1" applyBorder="1" applyAlignment="1">
      <alignment horizontal="right"/>
    </xf>
    <xf numFmtId="4" fontId="6" fillId="0" borderId="3" xfId="0" applyNumberFormat="1" applyFont="1" applyFill="1" applyBorder="1" applyAlignment="1" applyProtection="1">
      <alignment horizontal="right" wrapText="1"/>
    </xf>
    <xf numFmtId="4" fontId="6" fillId="0" borderId="3" xfId="0" applyNumberFormat="1" applyFont="1" applyBorder="1" applyAlignment="1">
      <alignment horizontal="right"/>
    </xf>
    <xf numFmtId="4" fontId="0" fillId="0" borderId="0" xfId="0" applyNumberFormat="1"/>
    <xf numFmtId="4" fontId="6" fillId="4" borderId="3" xfId="0" applyNumberFormat="1" applyFont="1" applyFill="1" applyBorder="1" applyAlignment="1" applyProtection="1">
      <alignment horizontal="center" vertical="center" wrapText="1"/>
    </xf>
    <xf numFmtId="4" fontId="3" fillId="2" borderId="3" xfId="0" applyNumberFormat="1" applyFont="1" applyFill="1" applyBorder="1" applyAlignment="1">
      <alignment horizontal="right"/>
    </xf>
    <xf numFmtId="4" fontId="3" fillId="2" borderId="3" xfId="0" applyNumberFormat="1" applyFont="1" applyFill="1" applyBorder="1" applyAlignment="1" applyProtection="1">
      <alignment horizontal="right" wrapText="1"/>
    </xf>
    <xf numFmtId="2" fontId="2" fillId="0" borderId="0" xfId="0" applyNumberFormat="1" applyFont="1" applyFill="1" applyBorder="1" applyAlignment="1" applyProtection="1">
      <alignment horizontal="center" vertical="center" wrapText="1"/>
    </xf>
    <xf numFmtId="2" fontId="6" fillId="4" borderId="3" xfId="0" applyNumberFormat="1" applyFont="1" applyFill="1" applyBorder="1" applyAlignment="1" applyProtection="1">
      <alignment horizontal="center" vertical="center" wrapText="1"/>
    </xf>
    <xf numFmtId="2" fontId="3" fillId="2" borderId="3" xfId="0" applyNumberFormat="1" applyFont="1" applyFill="1" applyBorder="1" applyAlignment="1">
      <alignment horizontal="right"/>
    </xf>
    <xf numFmtId="2" fontId="3" fillId="2" borderId="3" xfId="0" applyNumberFormat="1" applyFont="1" applyFill="1" applyBorder="1" applyAlignment="1" applyProtection="1">
      <alignment horizontal="right" wrapText="1"/>
    </xf>
    <xf numFmtId="2" fontId="0" fillId="0" borderId="0" xfId="0" applyNumberFormat="1"/>
    <xf numFmtId="0" fontId="9" fillId="2" borderId="3" xfId="0" applyFont="1" applyFill="1" applyBorder="1" applyAlignment="1">
      <alignment horizontal="left" vertical="center" wrapText="1"/>
    </xf>
    <xf numFmtId="4" fontId="6" fillId="2" borderId="3" xfId="0" applyNumberFormat="1" applyFont="1" applyFill="1" applyBorder="1" applyAlignment="1">
      <alignment horizontal="right"/>
    </xf>
    <xf numFmtId="0" fontId="3" fillId="2" borderId="4" xfId="0" applyNumberFormat="1" applyFont="1" applyFill="1" applyBorder="1" applyAlignment="1" applyProtection="1">
      <alignment vertical="center" wrapText="1"/>
    </xf>
    <xf numFmtId="0" fontId="3" fillId="2" borderId="2" xfId="0" applyNumberFormat="1" applyFont="1" applyFill="1" applyBorder="1" applyAlignment="1" applyProtection="1">
      <alignment horizontal="left" vertical="center" wrapText="1" indent="4"/>
    </xf>
    <xf numFmtId="0" fontId="3" fillId="2" borderId="2" xfId="0" applyNumberFormat="1" applyFont="1" applyFill="1" applyBorder="1" applyAlignment="1" applyProtection="1">
      <alignment vertical="center" wrapText="1"/>
    </xf>
    <xf numFmtId="0" fontId="3" fillId="2" borderId="4" xfId="0" applyNumberFormat="1" applyFont="1" applyFill="1" applyBorder="1" applyAlignment="1" applyProtection="1">
      <alignment vertical="center" wrapText="1"/>
    </xf>
    <xf numFmtId="0" fontId="9" fillId="2" borderId="3" xfId="0" applyFont="1" applyFill="1" applyBorder="1" applyAlignment="1">
      <alignment horizontal="left" vertical="center" wrapText="1" indent="1"/>
    </xf>
    <xf numFmtId="0" fontId="6" fillId="0" borderId="2" xfId="0" quotePrefix="1" applyFont="1" applyBorder="1" applyAlignment="1">
      <alignment horizontal="left" wrapText="1"/>
    </xf>
    <xf numFmtId="0" fontId="6" fillId="0" borderId="1" xfId="0" quotePrefix="1" applyFont="1" applyBorder="1" applyAlignment="1">
      <alignment horizontal="left" wrapText="1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8" fillId="3" borderId="2" xfId="0" applyNumberFormat="1" applyFont="1" applyFill="1" applyBorder="1" applyAlignment="1" applyProtection="1">
      <alignment vertical="center"/>
    </xf>
    <xf numFmtId="0" fontId="3" fillId="2" borderId="4" xfId="0" applyNumberFormat="1" applyFont="1" applyFill="1" applyBorder="1" applyAlignment="1" applyProtection="1">
      <alignment vertical="center" wrapText="1"/>
    </xf>
    <xf numFmtId="0" fontId="6" fillId="2" borderId="1" xfId="0" applyNumberFormat="1" applyFont="1" applyFill="1" applyBorder="1" applyAlignment="1" applyProtection="1">
      <alignment horizontal="left" vertical="center" wrapText="1" indent="4"/>
    </xf>
    <xf numFmtId="0" fontId="6" fillId="2" borderId="2" xfId="0" applyNumberFormat="1" applyFont="1" applyFill="1" applyBorder="1" applyAlignment="1" applyProtection="1">
      <alignment horizontal="left" vertical="center" wrapText="1" indent="4"/>
    </xf>
    <xf numFmtId="0" fontId="6" fillId="2" borderId="4" xfId="0" applyNumberFormat="1" applyFont="1" applyFill="1" applyBorder="1" applyAlignment="1" applyProtection="1">
      <alignment horizontal="left" vertical="center" wrapText="1"/>
    </xf>
    <xf numFmtId="0" fontId="3" fillId="2" borderId="2" xfId="0" applyNumberFormat="1" applyFont="1" applyFill="1" applyBorder="1" applyAlignment="1" applyProtection="1">
      <alignment horizontal="center" vertical="center" wrapText="1"/>
    </xf>
    <xf numFmtId="0" fontId="3" fillId="2" borderId="1" xfId="0" applyNumberFormat="1" applyFont="1" applyFill="1" applyBorder="1" applyAlignment="1" applyProtection="1">
      <alignment vertical="center" wrapText="1"/>
    </xf>
    <xf numFmtId="0" fontId="3" fillId="2" borderId="2" xfId="0" applyNumberFormat="1" applyFont="1" applyFill="1" applyBorder="1" applyAlignment="1" applyProtection="1">
      <alignment vertical="center" wrapText="1"/>
    </xf>
    <xf numFmtId="0" fontId="3" fillId="2" borderId="4" xfId="0" applyNumberFormat="1" applyFont="1" applyFill="1" applyBorder="1" applyAlignment="1" applyProtection="1">
      <alignment vertical="center" wrapText="1"/>
    </xf>
    <xf numFmtId="0" fontId="1" fillId="0" borderId="5" xfId="0" applyFont="1" applyBorder="1" applyAlignment="1">
      <alignment horizontal="center" vertical="center"/>
    </xf>
    <xf numFmtId="0" fontId="16" fillId="0" borderId="5" xfId="0" applyFont="1" applyBorder="1" applyAlignment="1">
      <alignment horizontal="right" vertical="center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2" fillId="0" borderId="0" xfId="0" quotePrefix="1" applyNumberFormat="1" applyFont="1" applyFill="1" applyBorder="1" applyAlignment="1" applyProtection="1">
      <alignment horizontal="center" vertical="center" wrapText="1"/>
    </xf>
    <xf numFmtId="4" fontId="10" fillId="4" borderId="1" xfId="0" quotePrefix="1" applyNumberFormat="1" applyFont="1" applyFill="1" applyBorder="1" applyAlignment="1">
      <alignment horizontal="right"/>
    </xf>
    <xf numFmtId="4" fontId="10" fillId="4" borderId="3" xfId="0" applyNumberFormat="1" applyFont="1" applyFill="1" applyBorder="1" applyAlignment="1" applyProtection="1">
      <alignment horizontal="right" wrapText="1"/>
    </xf>
    <xf numFmtId="4" fontId="10" fillId="3" borderId="1" xfId="0" quotePrefix="1" applyNumberFormat="1" applyFont="1" applyFill="1" applyBorder="1" applyAlignment="1">
      <alignment horizontal="right"/>
    </xf>
    <xf numFmtId="4" fontId="10" fillId="3" borderId="3" xfId="0" quotePrefix="1" applyNumberFormat="1" applyFont="1" applyFill="1" applyBorder="1" applyAlignment="1">
      <alignment horizontal="right"/>
    </xf>
    <xf numFmtId="0" fontId="7" fillId="0" borderId="0" xfId="0" applyNumberFormat="1" applyFont="1" applyFill="1" applyBorder="1" applyAlignment="1" applyProtection="1">
      <alignment horizontal="center" vertical="center" wrapText="1"/>
    </xf>
    <xf numFmtId="0" fontId="17" fillId="0" borderId="0" xfId="0" applyFont="1" applyAlignment="1">
      <alignment wrapText="1"/>
    </xf>
    <xf numFmtId="0" fontId="18" fillId="0" borderId="0" xfId="0" quotePrefix="1" applyNumberFormat="1" applyFont="1" applyFill="1" applyBorder="1" applyAlignment="1" applyProtection="1">
      <alignment horizontal="center" vertical="center" wrapText="1"/>
    </xf>
    <xf numFmtId="0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/>
    <xf numFmtId="0" fontId="10" fillId="0" borderId="1" xfId="0" quotePrefix="1" applyFont="1" applyBorder="1" applyAlignment="1">
      <alignment horizontal="left" wrapText="1"/>
    </xf>
    <xf numFmtId="0" fontId="10" fillId="0" borderId="2" xfId="0" quotePrefix="1" applyFont="1" applyBorder="1" applyAlignment="1">
      <alignment horizontal="left" wrapText="1"/>
    </xf>
    <xf numFmtId="0" fontId="10" fillId="0" borderId="2" xfId="0" quotePrefix="1" applyFont="1" applyBorder="1" applyAlignment="1">
      <alignment horizontal="center" wrapText="1"/>
    </xf>
    <xf numFmtId="0" fontId="10" fillId="0" borderId="2" xfId="0" quotePrefix="1" applyNumberFormat="1" applyFont="1" applyFill="1" applyBorder="1" applyAlignment="1" applyProtection="1">
      <alignment horizontal="left"/>
    </xf>
    <xf numFmtId="0" fontId="10" fillId="2" borderId="3" xfId="0" applyNumberFormat="1" applyFont="1" applyFill="1" applyBorder="1" applyAlignment="1" applyProtection="1">
      <alignment horizontal="center" vertical="center" wrapText="1"/>
    </xf>
    <xf numFmtId="4" fontId="6" fillId="3" borderId="1" xfId="0" quotePrefix="1" applyNumberFormat="1" applyFont="1" applyFill="1" applyBorder="1" applyAlignment="1">
      <alignment horizontal="right"/>
    </xf>
    <xf numFmtId="4" fontId="6" fillId="3" borderId="3" xfId="0" quotePrefix="1" applyNumberFormat="1" applyFont="1" applyFill="1" applyBorder="1" applyAlignment="1">
      <alignment horizontal="right"/>
    </xf>
    <xf numFmtId="0" fontId="8" fillId="2" borderId="3" xfId="0" applyFont="1" applyFill="1" applyBorder="1" applyAlignment="1">
      <alignment horizontal="left" vertical="center" wrapText="1"/>
    </xf>
    <xf numFmtId="0" fontId="0" fillId="0" borderId="3" xfId="0" applyBorder="1"/>
    <xf numFmtId="4" fontId="0" fillId="0" borderId="3" xfId="0" applyNumberFormat="1" applyBorder="1"/>
    <xf numFmtId="0" fontId="1" fillId="0" borderId="3" xfId="0" applyFont="1" applyBorder="1"/>
    <xf numFmtId="0" fontId="20" fillId="0" borderId="3" xfId="0" applyFont="1" applyBorder="1"/>
    <xf numFmtId="4" fontId="1" fillId="0" borderId="3" xfId="0" applyNumberFormat="1" applyFont="1" applyBorder="1"/>
    <xf numFmtId="0" fontId="9" fillId="2" borderId="3" xfId="0" applyNumberFormat="1" applyFont="1" applyFill="1" applyBorder="1" applyAlignment="1" applyProtection="1">
      <alignment horizontal="left" vertical="center" wrapText="1"/>
    </xf>
    <xf numFmtId="0" fontId="0" fillId="0" borderId="3" xfId="0" applyBorder="1" applyAlignment="1">
      <alignment horizontal="left"/>
    </xf>
    <xf numFmtId="0" fontId="1" fillId="0" borderId="3" xfId="0" applyFont="1" applyBorder="1" applyAlignment="1">
      <alignment horizontal="left"/>
    </xf>
    <xf numFmtId="0" fontId="6" fillId="0" borderId="3" xfId="0" applyNumberFormat="1" applyFont="1" applyFill="1" applyBorder="1" applyAlignment="1" applyProtection="1">
      <alignment horizontal="center"/>
    </xf>
    <xf numFmtId="4" fontId="2" fillId="0" borderId="5" xfId="0" applyNumberFormat="1" applyFont="1" applyFill="1" applyBorder="1" applyAlignment="1" applyProtection="1">
      <alignment horizontal="center" vertical="center" wrapText="1"/>
    </xf>
    <xf numFmtId="4" fontId="6" fillId="0" borderId="3" xfId="0" applyNumberFormat="1" applyFont="1" applyFill="1" applyBorder="1" applyAlignment="1" applyProtection="1">
      <alignment horizontal="center"/>
    </xf>
    <xf numFmtId="4" fontId="8" fillId="0" borderId="3" xfId="0" applyNumberFormat="1" applyFont="1" applyFill="1" applyBorder="1" applyAlignment="1" applyProtection="1">
      <alignment vertical="center"/>
    </xf>
    <xf numFmtId="4" fontId="8" fillId="3" borderId="3" xfId="0" applyNumberFormat="1" applyFont="1" applyFill="1" applyBorder="1" applyAlignment="1" applyProtection="1">
      <alignment vertical="center" wrapText="1"/>
    </xf>
    <xf numFmtId="4" fontId="4" fillId="0" borderId="0" xfId="0" applyNumberFormat="1" applyFont="1" applyFill="1" applyBorder="1" applyAlignment="1" applyProtection="1">
      <alignment horizontal="center" vertical="center" wrapText="1"/>
    </xf>
    <xf numFmtId="4" fontId="12" fillId="0" borderId="0" xfId="0" applyNumberFormat="1" applyFont="1" applyAlignment="1">
      <alignment wrapText="1"/>
    </xf>
    <xf numFmtId="4" fontId="10" fillId="4" borderId="3" xfId="0" applyNumberFormat="1" applyFont="1" applyFill="1" applyBorder="1" applyAlignment="1" applyProtection="1">
      <alignment horizontal="left" vertical="center" wrapText="1"/>
    </xf>
    <xf numFmtId="4" fontId="17" fillId="0" borderId="0" xfId="0" applyNumberFormat="1" applyFont="1" applyAlignment="1">
      <alignment wrapText="1"/>
    </xf>
    <xf numFmtId="4" fontId="19" fillId="0" borderId="0" xfId="0" applyNumberFormat="1" applyFont="1" applyFill="1" applyBorder="1" applyAlignment="1" applyProtection="1">
      <alignment horizontal="center" vertical="center" wrapText="1"/>
    </xf>
    <xf numFmtId="4" fontId="0" fillId="0" borderId="3" xfId="0" applyNumberFormat="1" applyBorder="1" applyAlignment="1">
      <alignment horizontal="left" vertical="center" wrapText="1"/>
    </xf>
    <xf numFmtId="4" fontId="10" fillId="4" borderId="3" xfId="0" applyNumberFormat="1" applyFont="1" applyFill="1" applyBorder="1" applyAlignment="1" applyProtection="1">
      <alignment horizontal="right" vertical="center" wrapText="1"/>
    </xf>
    <xf numFmtId="4" fontId="10" fillId="3" borderId="3" xfId="0" applyNumberFormat="1" applyFont="1" applyFill="1" applyBorder="1" applyAlignment="1" applyProtection="1">
      <alignment horizontal="right" vertical="center" wrapText="1"/>
    </xf>
    <xf numFmtId="4" fontId="10" fillId="2" borderId="3" xfId="0" applyNumberFormat="1" applyFont="1" applyFill="1" applyBorder="1" applyAlignment="1" applyProtection="1">
      <alignment vertical="center" wrapText="1"/>
    </xf>
    <xf numFmtId="4" fontId="8" fillId="2" borderId="3" xfId="0" applyNumberFormat="1" applyFont="1" applyFill="1" applyBorder="1" applyAlignment="1" applyProtection="1">
      <alignment vertical="center" wrapText="1"/>
    </xf>
    <xf numFmtId="4" fontId="10" fillId="2" borderId="3" xfId="0" applyNumberFormat="1" applyFont="1" applyFill="1" applyBorder="1" applyAlignment="1" applyProtection="1">
      <alignment horizontal="right" vertical="center" wrapText="1"/>
    </xf>
    <xf numFmtId="4" fontId="8" fillId="2" borderId="3" xfId="0" applyNumberFormat="1" applyFont="1" applyFill="1" applyBorder="1" applyAlignment="1" applyProtection="1">
      <alignment horizontal="right" vertical="center" wrapText="1"/>
    </xf>
    <xf numFmtId="4" fontId="8" fillId="2" borderId="3" xfId="0" applyNumberFormat="1" applyFont="1" applyFill="1" applyBorder="1" applyAlignment="1">
      <alignment horizontal="right" vertical="center" wrapText="1"/>
    </xf>
    <xf numFmtId="4" fontId="8" fillId="2" borderId="3" xfId="0" quotePrefix="1" applyNumberFormat="1" applyFont="1" applyFill="1" applyBorder="1" applyAlignment="1">
      <alignment horizontal="right" vertical="center"/>
    </xf>
    <xf numFmtId="4" fontId="8" fillId="2" borderId="3" xfId="0" applyNumberFormat="1" applyFont="1" applyFill="1" applyBorder="1" applyAlignment="1">
      <alignment horizontal="right" vertical="center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12" fillId="0" borderId="0" xfId="0" applyFont="1" applyAlignment="1">
      <alignment wrapText="1"/>
    </xf>
    <xf numFmtId="4" fontId="9" fillId="2" borderId="3" xfId="0" applyNumberFormat="1" applyFont="1" applyFill="1" applyBorder="1" applyAlignment="1">
      <alignment horizontal="right" vertical="center"/>
    </xf>
    <xf numFmtId="4" fontId="1" fillId="0" borderId="3" xfId="0" applyNumberFormat="1" applyFont="1" applyBorder="1" applyAlignment="1">
      <alignment horizontal="right"/>
    </xf>
    <xf numFmtId="4" fontId="20" fillId="0" borderId="3" xfId="0" applyNumberFormat="1" applyFont="1" applyBorder="1" applyAlignment="1">
      <alignment horizontal="right"/>
    </xf>
    <xf numFmtId="4" fontId="9" fillId="2" borderId="3" xfId="0" applyNumberFormat="1" applyFont="1" applyFill="1" applyBorder="1" applyAlignment="1">
      <alignment horizontal="right" vertical="center" wrapText="1" indent="1"/>
    </xf>
    <xf numFmtId="4" fontId="9" fillId="2" borderId="3" xfId="0" applyNumberFormat="1" applyFont="1" applyFill="1" applyBorder="1" applyAlignment="1" applyProtection="1">
      <alignment horizontal="right" vertical="center" wrapText="1" indent="1"/>
    </xf>
    <xf numFmtId="4" fontId="0" fillId="0" borderId="3" xfId="0" applyNumberFormat="1" applyBorder="1" applyAlignment="1">
      <alignment horizontal="right"/>
    </xf>
    <xf numFmtId="4" fontId="1" fillId="0" borderId="3" xfId="0" applyNumberFormat="1" applyFont="1" applyBorder="1" applyAlignment="1"/>
    <xf numFmtId="4" fontId="0" fillId="0" borderId="3" xfId="0" applyNumberFormat="1" applyBorder="1" applyAlignment="1"/>
    <xf numFmtId="0" fontId="3" fillId="2" borderId="1" xfId="0" applyNumberFormat="1" applyFont="1" applyFill="1" applyBorder="1" applyAlignment="1" applyProtection="1">
      <alignment vertical="center" wrapText="1"/>
    </xf>
    <xf numFmtId="0" fontId="3" fillId="2" borderId="2" xfId="0" applyNumberFormat="1" applyFont="1" applyFill="1" applyBorder="1" applyAlignment="1" applyProtection="1">
      <alignment vertical="center" wrapText="1"/>
    </xf>
    <xf numFmtId="0" fontId="3" fillId="2" borderId="4" xfId="0" applyNumberFormat="1" applyFont="1" applyFill="1" applyBorder="1" applyAlignment="1" applyProtection="1">
      <alignment vertical="center" wrapText="1"/>
    </xf>
    <xf numFmtId="0" fontId="6" fillId="2" borderId="1" xfId="0" applyNumberFormat="1" applyFont="1" applyFill="1" applyBorder="1" applyAlignment="1" applyProtection="1">
      <alignment horizontal="left" vertical="center" wrapText="1" indent="4"/>
    </xf>
    <xf numFmtId="0" fontId="6" fillId="2" borderId="4" xfId="0" applyNumberFormat="1" applyFont="1" applyFill="1" applyBorder="1" applyAlignment="1" applyProtection="1">
      <alignment horizontal="left" vertical="center" wrapText="1"/>
    </xf>
    <xf numFmtId="49" fontId="12" fillId="0" borderId="0" xfId="0" applyNumberFormat="1" applyFont="1" applyAlignment="1">
      <alignment wrapText="1"/>
    </xf>
    <xf numFmtId="49" fontId="0" fillId="0" borderId="0" xfId="0" applyNumberFormat="1"/>
    <xf numFmtId="0" fontId="0" fillId="0" borderId="0" xfId="0" applyAlignment="1"/>
    <xf numFmtId="0" fontId="10" fillId="2" borderId="3" xfId="0" applyNumberFormat="1" applyFont="1" applyFill="1" applyBorder="1" applyAlignment="1" applyProtection="1">
      <alignment horizontal="right" vertical="center" wrapText="1"/>
    </xf>
    <xf numFmtId="4" fontId="0" fillId="0" borderId="3" xfId="0" applyNumberFormat="1" applyFont="1" applyBorder="1" applyAlignment="1"/>
    <xf numFmtId="4" fontId="6" fillId="2" borderId="4" xfId="0" applyNumberFormat="1" applyFont="1" applyFill="1" applyBorder="1" applyAlignment="1" applyProtection="1">
      <alignment horizontal="right" vertical="center" wrapText="1"/>
    </xf>
    <xf numFmtId="4" fontId="3" fillId="2" borderId="4" xfId="0" applyNumberFormat="1" applyFont="1" applyFill="1" applyBorder="1" applyAlignment="1" applyProtection="1">
      <alignment horizontal="right" vertical="center" wrapText="1"/>
    </xf>
    <xf numFmtId="0" fontId="6" fillId="2" borderId="4" xfId="0" applyNumberFormat="1" applyFont="1" applyFill="1" applyBorder="1" applyAlignment="1" applyProtection="1">
      <alignment horizontal="center" vertical="center" wrapText="1"/>
    </xf>
    <xf numFmtId="4" fontId="10" fillId="3" borderId="3" xfId="0" applyNumberFormat="1" applyFont="1" applyFill="1" applyBorder="1" applyAlignment="1" applyProtection="1">
      <alignment vertical="center"/>
    </xf>
    <xf numFmtId="4" fontId="10" fillId="0" borderId="3" xfId="0" applyNumberFormat="1" applyFont="1" applyFill="1" applyBorder="1" applyAlignment="1" applyProtection="1">
      <alignment vertical="center"/>
    </xf>
    <xf numFmtId="4" fontId="10" fillId="0" borderId="3" xfId="0" applyNumberFormat="1" applyFont="1" applyFill="1" applyBorder="1" applyAlignment="1" applyProtection="1">
      <alignment vertical="center" wrapText="1"/>
    </xf>
    <xf numFmtId="4" fontId="10" fillId="3" borderId="3" xfId="0" applyNumberFormat="1" applyFont="1" applyFill="1" applyBorder="1" applyAlignment="1" applyProtection="1">
      <alignment vertical="center" wrapText="1"/>
    </xf>
    <xf numFmtId="4" fontId="8" fillId="2" borderId="3" xfId="0" quotePrefix="1" applyNumberFormat="1" applyFont="1" applyFill="1" applyBorder="1" applyAlignment="1">
      <alignment vertical="center" wrapText="1"/>
    </xf>
    <xf numFmtId="4" fontId="8" fillId="2" borderId="3" xfId="0" applyNumberFormat="1" applyFont="1" applyFill="1" applyBorder="1" applyAlignment="1">
      <alignment vertical="center" wrapText="1"/>
    </xf>
    <xf numFmtId="4" fontId="3" fillId="2" borderId="4" xfId="0" applyNumberFormat="1" applyFont="1" applyFill="1" applyBorder="1" applyAlignment="1">
      <alignment horizontal="right"/>
    </xf>
    <xf numFmtId="4" fontId="3" fillId="2" borderId="4" xfId="0" applyNumberFormat="1" applyFont="1" applyFill="1" applyBorder="1" applyAlignment="1" applyProtection="1">
      <alignment horizontal="right" wrapText="1"/>
    </xf>
    <xf numFmtId="0" fontId="6" fillId="2" borderId="1" xfId="0" applyNumberFormat="1" applyFont="1" applyFill="1" applyBorder="1" applyAlignment="1" applyProtection="1">
      <alignment horizontal="left" vertical="center" wrapText="1" indent="4"/>
    </xf>
    <xf numFmtId="0" fontId="3" fillId="2" borderId="1" xfId="0" applyNumberFormat="1" applyFont="1" applyFill="1" applyBorder="1" applyAlignment="1" applyProtection="1">
      <alignment vertical="center" wrapText="1"/>
    </xf>
    <xf numFmtId="0" fontId="3" fillId="2" borderId="2" xfId="0" applyNumberFormat="1" applyFont="1" applyFill="1" applyBorder="1" applyAlignment="1" applyProtection="1">
      <alignment vertical="center" wrapText="1"/>
    </xf>
    <xf numFmtId="0" fontId="3" fillId="2" borderId="4" xfId="0" applyNumberFormat="1" applyFont="1" applyFill="1" applyBorder="1" applyAlignment="1" applyProtection="1">
      <alignment vertical="center" wrapText="1"/>
    </xf>
    <xf numFmtId="0" fontId="8" fillId="2" borderId="3" xfId="0" quotePrefix="1" applyFont="1" applyFill="1" applyBorder="1" applyAlignment="1">
      <alignment horizontal="right" vertical="center"/>
    </xf>
    <xf numFmtId="0" fontId="8" fillId="2" borderId="3" xfId="0" applyNumberFormat="1" applyFont="1" applyFill="1" applyBorder="1" applyAlignment="1" applyProtection="1">
      <alignment horizontal="right" vertical="center" wrapText="1"/>
    </xf>
    <xf numFmtId="4" fontId="10" fillId="2" borderId="3" xfId="0" quotePrefix="1" applyNumberFormat="1" applyFont="1" applyFill="1" applyBorder="1" applyAlignment="1">
      <alignment horizontal="right" vertical="center"/>
    </xf>
    <xf numFmtId="0" fontId="14" fillId="0" borderId="0" xfId="0" applyNumberFormat="1" applyFont="1" applyFill="1" applyBorder="1" applyAlignment="1" applyProtection="1">
      <alignment wrapText="1"/>
    </xf>
    <xf numFmtId="0" fontId="15" fillId="0" borderId="0" xfId="0" applyNumberFormat="1" applyFont="1" applyFill="1" applyBorder="1" applyAlignment="1" applyProtection="1">
      <alignment wrapText="1"/>
    </xf>
    <xf numFmtId="0" fontId="10" fillId="3" borderId="1" xfId="0" quotePrefix="1" applyNumberFormat="1" applyFont="1" applyFill="1" applyBorder="1" applyAlignment="1" applyProtection="1">
      <alignment horizontal="left" vertical="center" wrapText="1"/>
    </xf>
    <xf numFmtId="0" fontId="8" fillId="3" borderId="2" xfId="0" applyNumberFormat="1" applyFont="1" applyFill="1" applyBorder="1" applyAlignment="1" applyProtection="1">
      <alignment vertical="center" wrapText="1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12" fillId="0" borderId="0" xfId="0" applyFont="1" applyAlignment="1">
      <alignment wrapText="1"/>
    </xf>
    <xf numFmtId="0" fontId="10" fillId="4" borderId="1" xfId="0" applyNumberFormat="1" applyFont="1" applyFill="1" applyBorder="1" applyAlignment="1" applyProtection="1">
      <alignment horizontal="left" vertical="center" wrapText="1"/>
    </xf>
    <xf numFmtId="0" fontId="10" fillId="4" borderId="2" xfId="0" applyNumberFormat="1" applyFont="1" applyFill="1" applyBorder="1" applyAlignment="1" applyProtection="1">
      <alignment horizontal="left" vertical="center" wrapText="1"/>
    </xf>
    <xf numFmtId="0" fontId="10" fillId="3" borderId="1" xfId="0" applyNumberFormat="1" applyFont="1" applyFill="1" applyBorder="1" applyAlignment="1" applyProtection="1">
      <alignment horizontal="left" vertical="center" wrapText="1"/>
    </xf>
    <xf numFmtId="0" fontId="10" fillId="3" borderId="2" xfId="0" applyNumberFormat="1" applyFont="1" applyFill="1" applyBorder="1" applyAlignment="1" applyProtection="1">
      <alignment horizontal="left" vertical="center" wrapText="1"/>
    </xf>
    <xf numFmtId="0" fontId="7" fillId="0" borderId="0" xfId="0" applyNumberFormat="1" applyFont="1" applyFill="1" applyBorder="1" applyAlignment="1" applyProtection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10" fillId="0" borderId="1" xfId="0" quotePrefix="1" applyFont="1" applyBorder="1" applyAlignment="1">
      <alignment horizontal="left" vertical="center"/>
    </xf>
    <xf numFmtId="0" fontId="8" fillId="0" borderId="2" xfId="0" applyNumberFormat="1" applyFont="1" applyFill="1" applyBorder="1" applyAlignment="1" applyProtection="1">
      <alignment vertical="center"/>
    </xf>
    <xf numFmtId="0" fontId="11" fillId="0" borderId="0" xfId="0" applyNumberFormat="1" applyFont="1" applyFill="1" applyBorder="1" applyAlignment="1" applyProtection="1">
      <alignment vertical="center" wrapText="1"/>
    </xf>
    <xf numFmtId="0" fontId="8" fillId="3" borderId="2" xfId="0" applyNumberFormat="1" applyFont="1" applyFill="1" applyBorder="1" applyAlignment="1" applyProtection="1">
      <alignment vertical="center"/>
    </xf>
    <xf numFmtId="0" fontId="10" fillId="0" borderId="1" xfId="0" applyNumberFormat="1" applyFont="1" applyFill="1" applyBorder="1" applyAlignment="1" applyProtection="1">
      <alignment horizontal="left" vertical="center" wrapText="1"/>
    </xf>
    <xf numFmtId="0" fontId="8" fillId="0" borderId="2" xfId="0" applyNumberFormat="1" applyFont="1" applyFill="1" applyBorder="1" applyAlignment="1" applyProtection="1">
      <alignment vertical="center" wrapText="1"/>
    </xf>
    <xf numFmtId="0" fontId="10" fillId="0" borderId="1" xfId="0" quotePrefix="1" applyFont="1" applyFill="1" applyBorder="1" applyAlignment="1">
      <alignment horizontal="left" vertical="center"/>
    </xf>
    <xf numFmtId="0" fontId="10" fillId="0" borderId="1" xfId="0" quotePrefix="1" applyNumberFormat="1" applyFont="1" applyFill="1" applyBorder="1" applyAlignment="1" applyProtection="1">
      <alignment horizontal="left" vertical="center" wrapText="1"/>
    </xf>
    <xf numFmtId="49" fontId="5" fillId="0" borderId="0" xfId="0" applyNumberFormat="1" applyFont="1" applyFill="1" applyBorder="1" applyAlignment="1" applyProtection="1">
      <alignment horizontal="center" vertical="center" wrapText="1"/>
    </xf>
    <xf numFmtId="0" fontId="21" fillId="0" borderId="0" xfId="0" applyFont="1" applyAlignment="1">
      <alignment horizontal="center"/>
    </xf>
    <xf numFmtId="0" fontId="3" fillId="2" borderId="1" xfId="0" applyNumberFormat="1" applyFont="1" applyFill="1" applyBorder="1" applyAlignment="1" applyProtection="1">
      <alignment vertical="center" wrapText="1"/>
    </xf>
    <xf numFmtId="0" fontId="3" fillId="2" borderId="2" xfId="0" applyNumberFormat="1" applyFont="1" applyFill="1" applyBorder="1" applyAlignment="1" applyProtection="1">
      <alignment vertical="center" wrapText="1"/>
    </xf>
    <xf numFmtId="0" fontId="3" fillId="2" borderId="4" xfId="0" applyNumberFormat="1" applyFont="1" applyFill="1" applyBorder="1" applyAlignment="1" applyProtection="1">
      <alignment vertical="center" wrapText="1"/>
    </xf>
    <xf numFmtId="0" fontId="3" fillId="2" borderId="1" xfId="0" applyNumberFormat="1" applyFont="1" applyFill="1" applyBorder="1" applyAlignment="1" applyProtection="1">
      <alignment horizontal="center" vertical="center" wrapText="1"/>
    </xf>
    <xf numFmtId="0" fontId="3" fillId="2" borderId="2" xfId="0" applyNumberFormat="1" applyFont="1" applyFill="1" applyBorder="1" applyAlignment="1" applyProtection="1">
      <alignment horizontal="center" vertical="center" wrapText="1"/>
    </xf>
    <xf numFmtId="0" fontId="3" fillId="2" borderId="4" xfId="0" applyNumberFormat="1" applyFont="1" applyFill="1" applyBorder="1" applyAlignment="1" applyProtection="1">
      <alignment horizontal="center" vertical="center" wrapText="1"/>
    </xf>
    <xf numFmtId="0" fontId="6" fillId="2" borderId="1" xfId="0" applyNumberFormat="1" applyFont="1" applyFill="1" applyBorder="1" applyAlignment="1" applyProtection="1">
      <alignment horizontal="left" vertical="center" wrapText="1" indent="4"/>
    </xf>
    <xf numFmtId="0" fontId="6" fillId="2" borderId="2" xfId="0" applyNumberFormat="1" applyFont="1" applyFill="1" applyBorder="1" applyAlignment="1" applyProtection="1">
      <alignment horizontal="left" vertical="center" wrapText="1" indent="4"/>
    </xf>
    <xf numFmtId="0" fontId="6" fillId="2" borderId="4" xfId="0" applyNumberFormat="1" applyFont="1" applyFill="1" applyBorder="1" applyAlignment="1" applyProtection="1">
      <alignment horizontal="left" vertical="center" wrapText="1" indent="4"/>
    </xf>
    <xf numFmtId="0" fontId="6" fillId="2" borderId="1" xfId="0" applyNumberFormat="1" applyFont="1" applyFill="1" applyBorder="1" applyAlignment="1" applyProtection="1">
      <alignment horizontal="left" vertical="center" wrapText="1" indent="3"/>
    </xf>
    <xf numFmtId="0" fontId="6" fillId="2" borderId="2" xfId="0" applyNumberFormat="1" applyFont="1" applyFill="1" applyBorder="1" applyAlignment="1" applyProtection="1">
      <alignment horizontal="left" vertical="center" wrapText="1" indent="3"/>
    </xf>
    <xf numFmtId="0" fontId="6" fillId="2" borderId="4" xfId="0" applyNumberFormat="1" applyFont="1" applyFill="1" applyBorder="1" applyAlignment="1" applyProtection="1">
      <alignment horizontal="left" vertical="center" wrapText="1" indent="3"/>
    </xf>
    <xf numFmtId="0" fontId="6" fillId="2" borderId="1" xfId="0" applyNumberFormat="1" applyFont="1" applyFill="1" applyBorder="1" applyAlignment="1" applyProtection="1">
      <alignment horizontal="left" vertical="center" wrapText="1" indent="1"/>
    </xf>
    <xf numFmtId="0" fontId="6" fillId="2" borderId="2" xfId="0" applyNumberFormat="1" applyFont="1" applyFill="1" applyBorder="1" applyAlignment="1" applyProtection="1">
      <alignment horizontal="left" vertical="center" wrapText="1" indent="1"/>
    </xf>
    <xf numFmtId="0" fontId="6" fillId="2" borderId="4" xfId="0" applyNumberFormat="1" applyFont="1" applyFill="1" applyBorder="1" applyAlignment="1" applyProtection="1">
      <alignment horizontal="left" vertical="center" wrapText="1" indent="1"/>
    </xf>
    <xf numFmtId="0" fontId="6" fillId="4" borderId="1" xfId="0" applyNumberFormat="1" applyFont="1" applyFill="1" applyBorder="1" applyAlignment="1" applyProtection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 applyProtection="1">
      <alignment horizontal="left" vertical="center" wrapText="1" indent="2"/>
    </xf>
    <xf numFmtId="0" fontId="6" fillId="2" borderId="2" xfId="0" applyNumberFormat="1" applyFont="1" applyFill="1" applyBorder="1" applyAlignment="1" applyProtection="1">
      <alignment horizontal="left" vertical="center" wrapText="1" indent="2"/>
    </xf>
    <xf numFmtId="0" fontId="6" fillId="2" borderId="4" xfId="0" applyNumberFormat="1" applyFont="1" applyFill="1" applyBorder="1" applyAlignment="1" applyProtection="1">
      <alignment horizontal="left" vertical="center" wrapText="1" indent="2"/>
    </xf>
    <xf numFmtId="0" fontId="6" fillId="2" borderId="1" xfId="0" applyNumberFormat="1" applyFont="1" applyFill="1" applyBorder="1" applyAlignment="1" applyProtection="1">
      <alignment horizontal="left" vertical="center" wrapText="1"/>
    </xf>
    <xf numFmtId="0" fontId="6" fillId="2" borderId="2" xfId="0" applyNumberFormat="1" applyFont="1" applyFill="1" applyBorder="1" applyAlignment="1" applyProtection="1">
      <alignment horizontal="left" vertical="center" wrapText="1"/>
    </xf>
    <xf numFmtId="0" fontId="6" fillId="2" borderId="4" xfId="0" applyNumberFormat="1" applyFont="1" applyFill="1" applyBorder="1" applyAlignment="1" applyProtection="1">
      <alignment horizontal="left" vertical="center" wrapText="1"/>
    </xf>
  </cellXfs>
  <cellStyles count="1">
    <cellStyle name="Obič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4"/>
  <sheetViews>
    <sheetView workbookViewId="0">
      <selection activeCell="J13" sqref="J13"/>
    </sheetView>
  </sheetViews>
  <sheetFormatPr defaultRowHeight="15"/>
  <cols>
    <col min="5" max="5" width="13.85546875" customWidth="1"/>
    <col min="6" max="6" width="14.140625" style="41" customWidth="1"/>
    <col min="7" max="7" width="12" style="41" customWidth="1"/>
    <col min="8" max="8" width="15.5703125" customWidth="1"/>
    <col min="9" max="9" width="19.42578125" customWidth="1"/>
    <col min="10" max="10" width="19.28515625" customWidth="1"/>
  </cols>
  <sheetData>
    <row r="1" spans="1:10" ht="42" customHeight="1">
      <c r="A1" s="160" t="s">
        <v>115</v>
      </c>
      <c r="B1" s="160"/>
      <c r="C1" s="160"/>
      <c r="D1" s="160"/>
      <c r="E1" s="160"/>
      <c r="F1" s="160"/>
      <c r="G1" s="160"/>
      <c r="H1" s="160"/>
      <c r="I1" s="160"/>
      <c r="J1" s="160"/>
    </row>
    <row r="2" spans="1:10" ht="18">
      <c r="A2" s="18"/>
      <c r="B2" s="18"/>
      <c r="C2" s="18"/>
      <c r="D2" s="18"/>
      <c r="E2" s="18"/>
      <c r="F2" s="36"/>
      <c r="G2" s="36"/>
      <c r="H2" s="18"/>
      <c r="I2" s="18"/>
      <c r="J2" s="18"/>
    </row>
    <row r="3" spans="1:10" ht="15.75">
      <c r="A3" s="160" t="s">
        <v>21</v>
      </c>
      <c r="B3" s="160"/>
      <c r="C3" s="160"/>
      <c r="D3" s="160"/>
      <c r="E3" s="160"/>
      <c r="F3" s="160"/>
      <c r="G3" s="160"/>
      <c r="H3" s="160"/>
      <c r="I3" s="170"/>
      <c r="J3" s="170"/>
    </row>
    <row r="4" spans="1:10" ht="18">
      <c r="A4" s="18"/>
      <c r="B4" s="18"/>
      <c r="C4" s="18"/>
      <c r="D4" s="18"/>
      <c r="E4" s="18"/>
      <c r="F4" s="36"/>
      <c r="G4" s="36"/>
      <c r="H4" s="18"/>
      <c r="I4" s="5"/>
      <c r="J4" s="5"/>
    </row>
    <row r="5" spans="1:10" ht="15.75">
      <c r="A5" s="160" t="s">
        <v>84</v>
      </c>
      <c r="B5" s="161"/>
      <c r="C5" s="161"/>
      <c r="D5" s="161"/>
      <c r="E5" s="161"/>
      <c r="F5" s="161"/>
      <c r="G5" s="161"/>
      <c r="H5" s="161"/>
      <c r="I5" s="161"/>
      <c r="J5" s="161"/>
    </row>
    <row r="6" spans="1:10" ht="18">
      <c r="A6" s="1"/>
      <c r="B6" s="2"/>
      <c r="C6" s="2"/>
      <c r="D6" s="2"/>
      <c r="E6" s="6"/>
      <c r="F6" s="99"/>
      <c r="G6" s="99"/>
      <c r="H6" s="69"/>
      <c r="I6" s="69"/>
      <c r="J6" s="70" t="s">
        <v>85</v>
      </c>
    </row>
    <row r="7" spans="1:10" ht="39" customHeight="1">
      <c r="A7" s="58"/>
      <c r="B7" s="57"/>
      <c r="C7" s="57"/>
      <c r="D7" s="22"/>
      <c r="E7" s="23"/>
      <c r="F7" s="100" t="s">
        <v>128</v>
      </c>
      <c r="G7" s="100" t="s">
        <v>129</v>
      </c>
      <c r="H7" s="71" t="s">
        <v>116</v>
      </c>
      <c r="I7" s="71" t="s">
        <v>86</v>
      </c>
      <c r="J7" s="71" t="s">
        <v>117</v>
      </c>
    </row>
    <row r="8" spans="1:10">
      <c r="A8" s="164" t="s">
        <v>0</v>
      </c>
      <c r="B8" s="159"/>
      <c r="C8" s="159"/>
      <c r="D8" s="159"/>
      <c r="E8" s="171"/>
      <c r="F8" s="141">
        <f>SUM(F9:F10)</f>
        <v>4619622.49</v>
      </c>
      <c r="G8" s="141">
        <f>SUM(G9:G10)</f>
        <v>5550512.1799999997</v>
      </c>
      <c r="H8" s="38">
        <f t="shared" ref="H8:J8" si="0">H9+H10</f>
        <v>6481351.9100000001</v>
      </c>
      <c r="I8" s="38">
        <f t="shared" si="0"/>
        <v>6500000</v>
      </c>
      <c r="J8" s="38">
        <f t="shared" si="0"/>
        <v>6500000</v>
      </c>
    </row>
    <row r="9" spans="1:10">
      <c r="A9" s="172" t="s">
        <v>87</v>
      </c>
      <c r="B9" s="173"/>
      <c r="C9" s="173"/>
      <c r="D9" s="173"/>
      <c r="E9" s="169"/>
      <c r="F9" s="142">
        <v>4619622.49</v>
      </c>
      <c r="G9" s="142">
        <v>5550512.1799999997</v>
      </c>
      <c r="H9" s="37">
        <v>6481243.0099999998</v>
      </c>
      <c r="I9" s="37">
        <v>6500000</v>
      </c>
      <c r="J9" s="37">
        <v>6500000</v>
      </c>
    </row>
    <row r="10" spans="1:10">
      <c r="A10" s="174" t="s">
        <v>88</v>
      </c>
      <c r="B10" s="169"/>
      <c r="C10" s="169"/>
      <c r="D10" s="169"/>
      <c r="E10" s="169"/>
      <c r="F10" s="142">
        <v>0</v>
      </c>
      <c r="G10" s="142">
        <v>0</v>
      </c>
      <c r="H10" s="37">
        <v>108.9</v>
      </c>
      <c r="I10" s="37"/>
      <c r="J10" s="37"/>
    </row>
    <row r="11" spans="1:10">
      <c r="A11" s="24" t="s">
        <v>1</v>
      </c>
      <c r="B11" s="60"/>
      <c r="C11" s="60"/>
      <c r="D11" s="60"/>
      <c r="E11" s="60"/>
      <c r="F11" s="141">
        <f>SUM(F12:F13)</f>
        <v>4573167.13</v>
      </c>
      <c r="G11" s="141">
        <f>SUM(G12:G13)</f>
        <v>5564505</v>
      </c>
      <c r="H11" s="38">
        <f t="shared" ref="H11:J11" si="1">H12+H13</f>
        <v>6392410.4100000001</v>
      </c>
      <c r="I11" s="38">
        <f t="shared" si="1"/>
        <v>6500000</v>
      </c>
      <c r="J11" s="38">
        <f t="shared" si="1"/>
        <v>6500000</v>
      </c>
    </row>
    <row r="12" spans="1:10">
      <c r="A12" s="175" t="s">
        <v>89</v>
      </c>
      <c r="B12" s="173"/>
      <c r="C12" s="173"/>
      <c r="D12" s="173"/>
      <c r="E12" s="173"/>
      <c r="F12" s="143">
        <v>4534922.13</v>
      </c>
      <c r="G12" s="143">
        <v>5528905</v>
      </c>
      <c r="H12" s="37">
        <v>6314410.4100000001</v>
      </c>
      <c r="I12" s="37">
        <v>6460500</v>
      </c>
      <c r="J12" s="39">
        <v>6460500</v>
      </c>
    </row>
    <row r="13" spans="1:10">
      <c r="A13" s="168" t="s">
        <v>90</v>
      </c>
      <c r="B13" s="169"/>
      <c r="C13" s="169"/>
      <c r="D13" s="169"/>
      <c r="E13" s="169"/>
      <c r="F13" s="142">
        <v>38245</v>
      </c>
      <c r="G13" s="142">
        <v>35600</v>
      </c>
      <c r="H13" s="40">
        <v>78000</v>
      </c>
      <c r="I13" s="40">
        <v>39500</v>
      </c>
      <c r="J13" s="39">
        <v>39500</v>
      </c>
    </row>
    <row r="14" spans="1:10">
      <c r="A14" s="158" t="s">
        <v>2</v>
      </c>
      <c r="B14" s="159"/>
      <c r="C14" s="159"/>
      <c r="D14" s="159"/>
      <c r="E14" s="159"/>
      <c r="F14" s="144">
        <f>SUM(F8-F11)</f>
        <v>46455.360000000335</v>
      </c>
      <c r="G14" s="144">
        <f>SUM(G8-G11)</f>
        <v>-13992.820000000298</v>
      </c>
      <c r="H14" s="38">
        <f t="shared" ref="H14:J14" si="2">H8-H11</f>
        <v>88941.5</v>
      </c>
      <c r="I14" s="38">
        <f t="shared" si="2"/>
        <v>0</v>
      </c>
      <c r="J14" s="38">
        <f t="shared" si="2"/>
        <v>0</v>
      </c>
    </row>
    <row r="15" spans="1:10" ht="18">
      <c r="A15" s="18"/>
      <c r="B15" s="17"/>
      <c r="C15" s="17"/>
      <c r="D15" s="17"/>
      <c r="E15" s="17"/>
      <c r="F15" s="103"/>
      <c r="G15" s="103"/>
      <c r="H15" s="3"/>
      <c r="I15" s="3"/>
      <c r="J15" s="3"/>
    </row>
    <row r="16" spans="1:10" ht="15.75">
      <c r="A16" s="160" t="s">
        <v>91</v>
      </c>
      <c r="B16" s="161"/>
      <c r="C16" s="161"/>
      <c r="D16" s="161"/>
      <c r="E16" s="161"/>
      <c r="F16" s="161"/>
      <c r="G16" s="161"/>
      <c r="H16" s="161"/>
      <c r="I16" s="161"/>
      <c r="J16" s="161"/>
    </row>
    <row r="17" spans="1:10" ht="18">
      <c r="A17" s="18"/>
      <c r="B17" s="17"/>
      <c r="C17" s="17"/>
      <c r="D17" s="17"/>
      <c r="E17" s="17"/>
      <c r="F17" s="103"/>
      <c r="G17" s="103"/>
      <c r="H17" s="3"/>
      <c r="I17" s="3"/>
      <c r="J17" s="3"/>
    </row>
    <row r="18" spans="1:10" ht="38.25">
      <c r="A18" s="58"/>
      <c r="B18" s="57"/>
      <c r="C18" s="57"/>
      <c r="D18" s="22"/>
      <c r="E18" s="23"/>
      <c r="F18" s="100" t="s">
        <v>128</v>
      </c>
      <c r="G18" s="100" t="s">
        <v>129</v>
      </c>
      <c r="H18" s="71" t="s">
        <v>116</v>
      </c>
      <c r="I18" s="71" t="s">
        <v>86</v>
      </c>
      <c r="J18" s="71" t="s">
        <v>117</v>
      </c>
    </row>
    <row r="19" spans="1:10">
      <c r="A19" s="168" t="s">
        <v>92</v>
      </c>
      <c r="B19" s="169"/>
      <c r="C19" s="169"/>
      <c r="D19" s="169"/>
      <c r="E19" s="169"/>
      <c r="F19" s="101"/>
      <c r="G19" s="101"/>
      <c r="H19" s="40"/>
      <c r="I19" s="40"/>
      <c r="J19" s="39"/>
    </row>
    <row r="20" spans="1:10">
      <c r="A20" s="168" t="s">
        <v>93</v>
      </c>
      <c r="B20" s="169"/>
      <c r="C20" s="169"/>
      <c r="D20" s="169"/>
      <c r="E20" s="169"/>
      <c r="F20" s="101"/>
      <c r="G20" s="101"/>
      <c r="H20" s="40"/>
      <c r="I20" s="40"/>
      <c r="J20" s="39"/>
    </row>
    <row r="21" spans="1:10">
      <c r="A21" s="158" t="s">
        <v>3</v>
      </c>
      <c r="B21" s="159"/>
      <c r="C21" s="159"/>
      <c r="D21" s="159"/>
      <c r="E21" s="159"/>
      <c r="F21" s="102"/>
      <c r="G21" s="102"/>
      <c r="H21" s="38">
        <f t="shared" ref="H21:J21" si="3">H19-H20</f>
        <v>0</v>
      </c>
      <c r="I21" s="38">
        <f t="shared" si="3"/>
        <v>0</v>
      </c>
      <c r="J21" s="38">
        <f t="shared" si="3"/>
        <v>0</v>
      </c>
    </row>
    <row r="22" spans="1:10">
      <c r="A22" s="158" t="s">
        <v>4</v>
      </c>
      <c r="B22" s="159"/>
      <c r="C22" s="159"/>
      <c r="D22" s="159"/>
      <c r="E22" s="159"/>
      <c r="F22" s="102"/>
      <c r="G22" s="102"/>
      <c r="H22" s="38">
        <f t="shared" ref="H22:J22" si="4">H14+H21</f>
        <v>88941.5</v>
      </c>
      <c r="I22" s="38">
        <f t="shared" si="4"/>
        <v>0</v>
      </c>
      <c r="J22" s="38">
        <f t="shared" si="4"/>
        <v>0</v>
      </c>
    </row>
    <row r="23" spans="1:10" ht="18">
      <c r="A23" s="72"/>
      <c r="B23" s="17"/>
      <c r="C23" s="17"/>
      <c r="D23" s="17"/>
      <c r="E23" s="17"/>
      <c r="F23" s="103"/>
      <c r="G23" s="103"/>
      <c r="H23" s="3"/>
      <c r="I23" s="3"/>
      <c r="J23" s="3"/>
    </row>
    <row r="24" spans="1:10" ht="18">
      <c r="A24" s="72"/>
      <c r="B24" s="17"/>
      <c r="C24" s="17"/>
      <c r="D24" s="17"/>
      <c r="E24" s="17"/>
      <c r="F24" s="103"/>
      <c r="G24" s="103"/>
      <c r="H24" s="3"/>
      <c r="I24" s="3"/>
      <c r="J24" s="3"/>
    </row>
    <row r="25" spans="1:10" ht="18">
      <c r="A25" s="72"/>
      <c r="B25" s="17"/>
      <c r="C25" s="17"/>
      <c r="D25" s="17"/>
      <c r="E25" s="17"/>
      <c r="F25" s="103"/>
      <c r="G25" s="103"/>
      <c r="H25" s="3"/>
      <c r="I25" s="3"/>
      <c r="J25" s="3"/>
    </row>
    <row r="26" spans="1:10" ht="18">
      <c r="A26" s="72"/>
      <c r="B26" s="17"/>
      <c r="C26" s="17"/>
      <c r="D26" s="17"/>
      <c r="E26" s="17"/>
      <c r="F26" s="103"/>
      <c r="G26" s="103"/>
      <c r="H26" s="3"/>
      <c r="I26" s="3"/>
      <c r="J26" s="3"/>
    </row>
    <row r="27" spans="1:10" ht="18">
      <c r="A27" s="72"/>
      <c r="B27" s="17"/>
      <c r="C27" s="17"/>
      <c r="D27" s="17"/>
      <c r="E27" s="17"/>
      <c r="F27" s="103"/>
      <c r="G27" s="103"/>
      <c r="H27" s="3"/>
      <c r="I27" s="3"/>
      <c r="J27" s="3"/>
    </row>
    <row r="28" spans="1:10" ht="15.75">
      <c r="A28" s="160" t="s">
        <v>94</v>
      </c>
      <c r="B28" s="161"/>
      <c r="C28" s="161"/>
      <c r="D28" s="161"/>
      <c r="E28" s="161"/>
      <c r="F28" s="161"/>
      <c r="G28" s="161"/>
      <c r="H28" s="161"/>
      <c r="I28" s="161"/>
      <c r="J28" s="161"/>
    </row>
    <row r="29" spans="1:10" ht="15.75">
      <c r="A29" s="59"/>
      <c r="B29" s="29"/>
      <c r="C29" s="29"/>
      <c r="D29" s="29"/>
      <c r="E29" s="29"/>
      <c r="F29" s="104"/>
      <c r="G29" s="104"/>
      <c r="H29" s="29"/>
      <c r="I29" s="29"/>
      <c r="J29" s="29"/>
    </row>
    <row r="30" spans="1:10" ht="38.25">
      <c r="A30" s="58"/>
      <c r="B30" s="57"/>
      <c r="C30" s="57"/>
      <c r="D30" s="22"/>
      <c r="E30" s="23"/>
      <c r="F30" s="100" t="s">
        <v>128</v>
      </c>
      <c r="G30" s="100" t="s">
        <v>129</v>
      </c>
      <c r="H30" s="71" t="s">
        <v>116</v>
      </c>
      <c r="I30" s="71" t="s">
        <v>86</v>
      </c>
      <c r="J30" s="71" t="s">
        <v>117</v>
      </c>
    </row>
    <row r="31" spans="1:10" ht="15" customHeight="1">
      <c r="A31" s="162" t="s">
        <v>95</v>
      </c>
      <c r="B31" s="163"/>
      <c r="C31" s="163"/>
      <c r="D31" s="163"/>
      <c r="E31" s="163"/>
      <c r="F31" s="109">
        <v>-32462.54</v>
      </c>
      <c r="G31" s="109">
        <v>13992.82</v>
      </c>
      <c r="H31" s="73">
        <v>-88941.5</v>
      </c>
      <c r="I31" s="73"/>
      <c r="J31" s="74">
        <v>0</v>
      </c>
    </row>
    <row r="32" spans="1:10" ht="15" customHeight="1">
      <c r="A32" s="158" t="s">
        <v>96</v>
      </c>
      <c r="B32" s="159"/>
      <c r="C32" s="159"/>
      <c r="D32" s="159"/>
      <c r="E32" s="159"/>
      <c r="F32" s="102"/>
      <c r="G32" s="102"/>
      <c r="H32" s="75"/>
      <c r="I32" s="75"/>
      <c r="J32" s="76">
        <f t="shared" ref="J32" si="5">J22+J31</f>
        <v>0</v>
      </c>
    </row>
    <row r="33" spans="1:10" ht="45" customHeight="1">
      <c r="A33" s="164" t="s">
        <v>97</v>
      </c>
      <c r="B33" s="165"/>
      <c r="C33" s="165"/>
      <c r="D33" s="165"/>
      <c r="E33" s="165"/>
      <c r="F33" s="110">
        <f>SUM(F31+F14)</f>
        <v>13992.820000000334</v>
      </c>
      <c r="G33" s="110">
        <f>SUM(G31+G14)</f>
        <v>-2.9831426218152046E-10</v>
      </c>
      <c r="H33" s="75">
        <f t="shared" ref="H33:J33" si="6">H14+H21+H31-H32</f>
        <v>0</v>
      </c>
      <c r="I33" s="75">
        <f t="shared" si="6"/>
        <v>0</v>
      </c>
      <c r="J33" s="76">
        <f t="shared" si="6"/>
        <v>0</v>
      </c>
    </row>
    <row r="34" spans="1:10" ht="15.75">
      <c r="A34" s="77"/>
      <c r="B34" s="78"/>
      <c r="C34" s="78"/>
      <c r="D34" s="78"/>
      <c r="E34" s="78"/>
      <c r="F34" s="106"/>
      <c r="G34" s="106"/>
      <c r="H34" s="78"/>
      <c r="I34" s="78"/>
      <c r="J34" s="78"/>
    </row>
    <row r="35" spans="1:10" ht="15.75">
      <c r="A35" s="166" t="s">
        <v>98</v>
      </c>
      <c r="B35" s="166"/>
      <c r="C35" s="166"/>
      <c r="D35" s="166"/>
      <c r="E35" s="166"/>
      <c r="F35" s="166"/>
      <c r="G35" s="166"/>
      <c r="H35" s="166"/>
      <c r="I35" s="166"/>
      <c r="J35" s="166"/>
    </row>
    <row r="36" spans="1:10" ht="18">
      <c r="A36" s="79"/>
      <c r="B36" s="80"/>
      <c r="C36" s="80"/>
      <c r="D36" s="80"/>
      <c r="E36" s="80"/>
      <c r="F36" s="107"/>
      <c r="G36" s="107"/>
      <c r="H36" s="81"/>
      <c r="I36" s="81"/>
      <c r="J36" s="81"/>
    </row>
    <row r="37" spans="1:10" ht="38.25">
      <c r="A37" s="82"/>
      <c r="B37" s="83"/>
      <c r="C37" s="83"/>
      <c r="D37" s="84"/>
      <c r="E37" s="85"/>
      <c r="F37" s="100" t="s">
        <v>128</v>
      </c>
      <c r="G37" s="100" t="s">
        <v>129</v>
      </c>
      <c r="H37" s="86" t="s">
        <v>116</v>
      </c>
      <c r="I37" s="86" t="s">
        <v>86</v>
      </c>
      <c r="J37" s="86" t="s">
        <v>117</v>
      </c>
    </row>
    <row r="38" spans="1:10">
      <c r="A38" s="162" t="s">
        <v>95</v>
      </c>
      <c r="B38" s="163"/>
      <c r="C38" s="163"/>
      <c r="D38" s="163"/>
      <c r="E38" s="163"/>
      <c r="F38" s="105"/>
      <c r="G38" s="105"/>
      <c r="H38" s="73"/>
      <c r="I38" s="73"/>
      <c r="J38" s="74"/>
    </row>
    <row r="39" spans="1:10" ht="28.5" customHeight="1">
      <c r="A39" s="162" t="s">
        <v>99</v>
      </c>
      <c r="B39" s="163"/>
      <c r="C39" s="163"/>
      <c r="D39" s="163"/>
      <c r="E39" s="163"/>
      <c r="F39" s="105"/>
      <c r="G39" s="105"/>
      <c r="H39" s="73">
        <v>0</v>
      </c>
      <c r="I39" s="73"/>
      <c r="J39" s="74"/>
    </row>
    <row r="40" spans="1:10">
      <c r="A40" s="162" t="s">
        <v>100</v>
      </c>
      <c r="B40" s="167"/>
      <c r="C40" s="167"/>
      <c r="D40" s="167"/>
      <c r="E40" s="167"/>
      <c r="F40" s="108"/>
      <c r="G40" s="108"/>
      <c r="H40" s="73">
        <v>0</v>
      </c>
      <c r="I40" s="73">
        <v>0</v>
      </c>
      <c r="J40" s="74">
        <v>0</v>
      </c>
    </row>
    <row r="41" spans="1:10" ht="15" customHeight="1">
      <c r="A41" s="158" t="s">
        <v>96</v>
      </c>
      <c r="B41" s="159"/>
      <c r="C41" s="159"/>
      <c r="D41" s="159"/>
      <c r="E41" s="159"/>
      <c r="F41" s="102"/>
      <c r="G41" s="102"/>
      <c r="H41" s="87">
        <f t="shared" ref="H41:J41" si="7">H38-H39+H40</f>
        <v>0</v>
      </c>
      <c r="I41" s="87">
        <f t="shared" si="7"/>
        <v>0</v>
      </c>
      <c r="J41" s="88">
        <f t="shared" si="7"/>
        <v>0</v>
      </c>
    </row>
    <row r="42" spans="1:10" ht="9.75" customHeight="1"/>
    <row r="43" spans="1:10" ht="28.5" customHeight="1">
      <c r="A43" s="156"/>
      <c r="B43" s="157"/>
      <c r="C43" s="157"/>
      <c r="D43" s="157"/>
      <c r="E43" s="157"/>
      <c r="F43" s="157"/>
      <c r="G43" s="157"/>
      <c r="H43" s="157"/>
      <c r="I43" s="157"/>
      <c r="J43" s="157"/>
    </row>
    <row r="44" spans="1:10" ht="9" customHeight="1"/>
  </sheetData>
  <mergeCells count="24">
    <mergeCell ref="A20:E20"/>
    <mergeCell ref="A1:J1"/>
    <mergeCell ref="A3:J3"/>
    <mergeCell ref="A5:J5"/>
    <mergeCell ref="A8:E8"/>
    <mergeCell ref="A9:E9"/>
    <mergeCell ref="A10:E10"/>
    <mergeCell ref="A12:E12"/>
    <mergeCell ref="A13:E13"/>
    <mergeCell ref="A14:E14"/>
    <mergeCell ref="A16:J16"/>
    <mergeCell ref="A19:E19"/>
    <mergeCell ref="A43:J43"/>
    <mergeCell ref="A21:E21"/>
    <mergeCell ref="A22:E22"/>
    <mergeCell ref="A28:J28"/>
    <mergeCell ref="A31:E31"/>
    <mergeCell ref="A32:E32"/>
    <mergeCell ref="A33:E33"/>
    <mergeCell ref="A35:J35"/>
    <mergeCell ref="A38:E38"/>
    <mergeCell ref="A39:E39"/>
    <mergeCell ref="A40:E40"/>
    <mergeCell ref="A41:E41"/>
  </mergeCells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64"/>
  <sheetViews>
    <sheetView workbookViewId="0">
      <selection activeCell="F20" sqref="F20"/>
    </sheetView>
  </sheetViews>
  <sheetFormatPr defaultRowHeight="15"/>
  <cols>
    <col min="1" max="1" width="7.42578125" bestFit="1" customWidth="1"/>
    <col min="2" max="2" width="8.42578125" bestFit="1" customWidth="1"/>
    <col min="3" max="3" width="44.7109375" customWidth="1"/>
    <col min="4" max="4" width="19.5703125" style="41" customWidth="1"/>
    <col min="5" max="5" width="18.28515625" style="41" customWidth="1"/>
    <col min="6" max="8" width="25.28515625" style="41" customWidth="1"/>
    <col min="9" max="10" width="25.28515625" customWidth="1"/>
  </cols>
  <sheetData>
    <row r="1" spans="1:10" ht="32.25" customHeight="1">
      <c r="A1" s="160" t="s">
        <v>115</v>
      </c>
      <c r="B1" s="160"/>
      <c r="C1" s="160"/>
      <c r="D1" s="160"/>
      <c r="E1" s="160"/>
      <c r="F1" s="160"/>
      <c r="G1" s="160"/>
      <c r="H1" s="160"/>
      <c r="I1" s="160"/>
      <c r="J1" s="4"/>
    </row>
    <row r="2" spans="1:10" ht="15.75">
      <c r="A2" s="160" t="s">
        <v>21</v>
      </c>
      <c r="B2" s="160"/>
      <c r="C2" s="160"/>
      <c r="D2" s="160"/>
      <c r="E2" s="160"/>
      <c r="F2" s="160"/>
      <c r="G2" s="160"/>
      <c r="H2" s="160"/>
      <c r="I2" s="30"/>
      <c r="J2" s="30"/>
    </row>
    <row r="3" spans="1:10" ht="18">
      <c r="A3" s="4"/>
      <c r="B3" s="4"/>
      <c r="C3" s="4"/>
      <c r="D3" s="36"/>
      <c r="E3" s="36"/>
      <c r="F3" s="36"/>
      <c r="G3" s="36"/>
      <c r="H3" s="36"/>
      <c r="I3" s="5"/>
      <c r="J3" s="5"/>
    </row>
    <row r="4" spans="1:10" ht="15.75">
      <c r="A4" s="160" t="s">
        <v>6</v>
      </c>
      <c r="B4" s="160"/>
      <c r="C4" s="160"/>
      <c r="D4" s="160"/>
      <c r="E4" s="160"/>
      <c r="F4" s="160"/>
      <c r="G4" s="160"/>
      <c r="H4" s="160"/>
      <c r="I4" s="29"/>
      <c r="J4" s="29"/>
    </row>
    <row r="5" spans="1:10" ht="18">
      <c r="A5" s="4"/>
      <c r="B5" s="4"/>
      <c r="C5" s="4"/>
      <c r="D5" s="36"/>
      <c r="E5" s="36"/>
      <c r="F5" s="36"/>
      <c r="G5" s="36"/>
      <c r="H5" s="36"/>
      <c r="I5" s="5"/>
      <c r="J5" s="5"/>
    </row>
    <row r="6" spans="1:10" ht="15.75">
      <c r="A6" s="160" t="s">
        <v>134</v>
      </c>
      <c r="B6" s="160"/>
      <c r="C6" s="160"/>
      <c r="D6" s="160"/>
      <c r="E6" s="160"/>
      <c r="F6" s="160"/>
      <c r="G6" s="160"/>
      <c r="H6" s="160"/>
      <c r="I6" s="31"/>
      <c r="J6" s="31"/>
    </row>
    <row r="7" spans="1:10" ht="18">
      <c r="A7" s="4"/>
      <c r="B7" s="4"/>
      <c r="C7" s="4"/>
      <c r="D7" s="36"/>
      <c r="E7" s="36"/>
      <c r="F7" s="36"/>
      <c r="G7" s="36"/>
      <c r="H7" s="36"/>
      <c r="I7" s="5"/>
      <c r="J7" s="5"/>
    </row>
    <row r="8" spans="1:10" ht="25.5">
      <c r="A8" s="16" t="s">
        <v>7</v>
      </c>
      <c r="B8" s="15" t="s">
        <v>8</v>
      </c>
      <c r="C8" s="15" t="s">
        <v>5</v>
      </c>
      <c r="D8" s="100" t="s">
        <v>128</v>
      </c>
      <c r="E8" s="100" t="s">
        <v>129</v>
      </c>
      <c r="F8" s="42" t="s">
        <v>118</v>
      </c>
      <c r="G8" s="42" t="s">
        <v>83</v>
      </c>
      <c r="H8" s="42" t="s">
        <v>119</v>
      </c>
    </row>
    <row r="9" spans="1:10">
      <c r="A9" s="7"/>
      <c r="B9" s="7"/>
      <c r="C9" s="7" t="s">
        <v>36</v>
      </c>
      <c r="D9" s="113">
        <f>SUM(D10)</f>
        <v>4619622.49</v>
      </c>
      <c r="E9" s="113">
        <f>SUM(E10)</f>
        <v>5550512.1799999997</v>
      </c>
      <c r="F9" s="51">
        <f>SUM(F10+F27)</f>
        <v>6481351.9100000011</v>
      </c>
      <c r="G9" s="51">
        <f t="shared" ref="G9:H9" si="0">SUM(G10+G27)</f>
        <v>6455395</v>
      </c>
      <c r="H9" s="51">
        <f t="shared" si="0"/>
        <v>6455395</v>
      </c>
    </row>
    <row r="10" spans="1:10">
      <c r="A10" s="7">
        <v>6</v>
      </c>
      <c r="B10" s="7"/>
      <c r="C10" s="7" t="s">
        <v>9</v>
      </c>
      <c r="D10" s="113">
        <f>SUM(D11+D14+D16+D18+D20)</f>
        <v>4619622.49</v>
      </c>
      <c r="E10" s="113">
        <f>SUM(E11+E14+E16+E18+E20)</f>
        <v>5550512.1799999997</v>
      </c>
      <c r="F10" s="51">
        <f>SUM(F11+F14+F16+F18+F20)</f>
        <v>6481243.0100000007</v>
      </c>
      <c r="G10" s="51">
        <f>SUM(G11+G14+G16+G18+G20)</f>
        <v>6455395</v>
      </c>
      <c r="H10" s="51">
        <f>SUM(H11+H14+H16+H18+H20)</f>
        <v>6455395</v>
      </c>
    </row>
    <row r="11" spans="1:10" ht="25.5">
      <c r="A11" s="7"/>
      <c r="B11" s="12">
        <v>63</v>
      </c>
      <c r="C11" s="12" t="s">
        <v>29</v>
      </c>
      <c r="D11" s="114">
        <f>SUM(D12:D13)</f>
        <v>38054.959999999999</v>
      </c>
      <c r="E11" s="114">
        <f>SUM(E12:E13)</f>
        <v>20400</v>
      </c>
      <c r="F11" s="114">
        <f t="shared" ref="F11:H11" si="1">SUM(F12:F13)</f>
        <v>23000</v>
      </c>
      <c r="G11" s="114">
        <f t="shared" si="1"/>
        <v>23000</v>
      </c>
      <c r="H11" s="114">
        <f t="shared" si="1"/>
        <v>23000</v>
      </c>
    </row>
    <row r="12" spans="1:10">
      <c r="A12" s="8"/>
      <c r="B12" s="8"/>
      <c r="C12" s="9" t="s">
        <v>31</v>
      </c>
      <c r="D12" s="116">
        <v>20079.84</v>
      </c>
      <c r="E12" s="116">
        <v>20400</v>
      </c>
      <c r="F12" s="43">
        <v>23000</v>
      </c>
      <c r="G12" s="43">
        <v>23000</v>
      </c>
      <c r="H12" s="43">
        <v>23000</v>
      </c>
    </row>
    <row r="13" spans="1:10">
      <c r="A13" s="8"/>
      <c r="B13" s="8"/>
      <c r="C13" s="26" t="s">
        <v>130</v>
      </c>
      <c r="D13" s="116">
        <v>17975.12</v>
      </c>
      <c r="E13" s="116">
        <v>0</v>
      </c>
      <c r="F13" s="43">
        <v>0</v>
      </c>
      <c r="G13" s="43">
        <v>0</v>
      </c>
      <c r="H13" s="43">
        <v>0</v>
      </c>
    </row>
    <row r="14" spans="1:10">
      <c r="A14" s="8"/>
      <c r="B14" s="8">
        <v>64</v>
      </c>
      <c r="C14" s="26" t="s">
        <v>37</v>
      </c>
      <c r="D14" s="117">
        <f>SUM(D15)</f>
        <v>0.33</v>
      </c>
      <c r="E14" s="117">
        <f>SUM(E15)</f>
        <v>5</v>
      </c>
      <c r="F14" s="43">
        <f>SUM(F15)</f>
        <v>20</v>
      </c>
      <c r="G14" s="43">
        <f t="shared" ref="G14:H14" si="2">SUM(G15)</f>
        <v>20</v>
      </c>
      <c r="H14" s="43">
        <f t="shared" si="2"/>
        <v>20</v>
      </c>
    </row>
    <row r="15" spans="1:10">
      <c r="A15" s="8"/>
      <c r="B15" s="8"/>
      <c r="C15" s="26" t="s">
        <v>28</v>
      </c>
      <c r="D15" s="117">
        <v>0.33</v>
      </c>
      <c r="E15" s="117">
        <v>5</v>
      </c>
      <c r="F15" s="43">
        <v>20</v>
      </c>
      <c r="G15" s="43">
        <v>20</v>
      </c>
      <c r="H15" s="43">
        <v>20</v>
      </c>
    </row>
    <row r="16" spans="1:10">
      <c r="A16" s="8"/>
      <c r="B16" s="8">
        <v>65</v>
      </c>
      <c r="C16" s="26" t="s">
        <v>38</v>
      </c>
      <c r="D16" s="117">
        <f>SUM(D17)</f>
        <v>603406.17000000004</v>
      </c>
      <c r="E16" s="117">
        <f>SUM(E17)</f>
        <v>591107.18000000005</v>
      </c>
      <c r="F16" s="43">
        <f>SUM(F17)</f>
        <v>561910.12</v>
      </c>
      <c r="G16" s="43">
        <v>641675</v>
      </c>
      <c r="H16" s="43">
        <v>641675</v>
      </c>
    </row>
    <row r="17" spans="1:8">
      <c r="A17" s="8"/>
      <c r="B17" s="8"/>
      <c r="C17" s="26" t="s">
        <v>72</v>
      </c>
      <c r="D17" s="117">
        <v>603406.17000000004</v>
      </c>
      <c r="E17" s="117">
        <v>591107.18000000005</v>
      </c>
      <c r="F17" s="43">
        <v>561910.12</v>
      </c>
      <c r="G17" s="43" t="s">
        <v>160</v>
      </c>
      <c r="H17" s="43"/>
    </row>
    <row r="18" spans="1:8">
      <c r="A18" s="8"/>
      <c r="B18" s="8">
        <v>66</v>
      </c>
      <c r="C18" s="95" t="s">
        <v>132</v>
      </c>
      <c r="D18" s="117">
        <f>SUM(D19)</f>
        <v>1565.6</v>
      </c>
      <c r="E18" s="117">
        <f>SUM(E19)</f>
        <v>0</v>
      </c>
      <c r="F18" s="117">
        <f t="shared" ref="F18" si="3">SUM(F19)</f>
        <v>0</v>
      </c>
      <c r="G18" s="117"/>
      <c r="H18" s="117"/>
    </row>
    <row r="19" spans="1:8">
      <c r="A19" s="8"/>
      <c r="B19" s="8"/>
      <c r="C19" s="13"/>
      <c r="D19" s="117">
        <v>1565.6</v>
      </c>
      <c r="E19" s="117">
        <v>0</v>
      </c>
      <c r="F19" s="43">
        <v>0</v>
      </c>
      <c r="G19" s="43">
        <v>0</v>
      </c>
      <c r="H19" s="43">
        <v>0</v>
      </c>
    </row>
    <row r="20" spans="1:8">
      <c r="A20" s="8"/>
      <c r="B20" s="8">
        <v>67</v>
      </c>
      <c r="C20" s="12" t="s">
        <v>39</v>
      </c>
      <c r="D20" s="114">
        <f>SUM(D21:D26)</f>
        <v>3976595.4299999997</v>
      </c>
      <c r="E20" s="114">
        <f>SUM(E21:E26)</f>
        <v>4939000</v>
      </c>
      <c r="F20" s="43">
        <f>SUM(F21:F26)</f>
        <v>5896312.8900000006</v>
      </c>
      <c r="G20" s="43">
        <f t="shared" ref="G20:H20" si="4">SUM(G21:G26)</f>
        <v>5790700</v>
      </c>
      <c r="H20" s="43">
        <f t="shared" si="4"/>
        <v>5790700</v>
      </c>
    </row>
    <row r="21" spans="1:8">
      <c r="A21" s="8"/>
      <c r="B21" s="21"/>
      <c r="C21" s="12" t="s">
        <v>41</v>
      </c>
      <c r="D21" s="114">
        <v>3868541.31</v>
      </c>
      <c r="E21" s="114">
        <v>4465350</v>
      </c>
      <c r="F21" s="43">
        <v>5376914.3300000001</v>
      </c>
      <c r="G21" s="43">
        <v>5390700</v>
      </c>
      <c r="H21" s="43">
        <v>5390700</v>
      </c>
    </row>
    <row r="22" spans="1:8">
      <c r="A22" s="8"/>
      <c r="B22" s="21"/>
      <c r="C22" s="12" t="s">
        <v>106</v>
      </c>
      <c r="D22" s="114"/>
      <c r="E22" s="114">
        <v>90598.09</v>
      </c>
      <c r="F22" s="43">
        <v>215000</v>
      </c>
      <c r="G22" s="43">
        <v>150000</v>
      </c>
      <c r="H22" s="43">
        <v>150000</v>
      </c>
    </row>
    <row r="23" spans="1:8">
      <c r="A23" s="8"/>
      <c r="B23" s="21"/>
      <c r="C23" s="12" t="s">
        <v>107</v>
      </c>
      <c r="D23" s="114"/>
      <c r="E23" s="114">
        <v>184250</v>
      </c>
      <c r="F23" s="43">
        <v>232684.83</v>
      </c>
      <c r="G23" s="43">
        <v>250000</v>
      </c>
      <c r="H23" s="43">
        <v>250000</v>
      </c>
    </row>
    <row r="24" spans="1:8">
      <c r="A24" s="8"/>
      <c r="B24" s="21"/>
      <c r="C24" s="12" t="s">
        <v>108</v>
      </c>
      <c r="D24" s="114"/>
      <c r="E24" s="114">
        <v>109401.91</v>
      </c>
      <c r="F24" s="43"/>
      <c r="G24" s="43"/>
      <c r="H24" s="43"/>
    </row>
    <row r="25" spans="1:8">
      <c r="A25" s="8"/>
      <c r="B25" s="21"/>
      <c r="C25" s="12" t="s">
        <v>44</v>
      </c>
      <c r="D25" s="114">
        <v>62697.760000000002</v>
      </c>
      <c r="E25" s="114">
        <v>58000</v>
      </c>
      <c r="F25" s="43">
        <v>41788.730000000003</v>
      </c>
      <c r="G25" s="43"/>
      <c r="H25" s="43"/>
    </row>
    <row r="26" spans="1:8">
      <c r="A26" s="8"/>
      <c r="B26" s="8"/>
      <c r="C26" s="12" t="s">
        <v>42</v>
      </c>
      <c r="D26" s="114">
        <v>45356.36</v>
      </c>
      <c r="E26" s="114">
        <v>31400</v>
      </c>
      <c r="F26" s="43">
        <v>29925</v>
      </c>
      <c r="G26" s="43"/>
      <c r="H26" s="43"/>
    </row>
    <row r="27" spans="1:8">
      <c r="A27" s="21">
        <v>7</v>
      </c>
      <c r="B27" s="8"/>
      <c r="C27" s="7" t="s">
        <v>157</v>
      </c>
      <c r="D27" s="114">
        <f>SUM(D28)</f>
        <v>0</v>
      </c>
      <c r="E27" s="114">
        <f t="shared" ref="E27:E28" si="5">SUM(E28)</f>
        <v>0</v>
      </c>
      <c r="F27" s="114">
        <f t="shared" ref="F27:F28" si="6">SUM(F28)</f>
        <v>108.9</v>
      </c>
      <c r="G27" s="114">
        <f t="shared" ref="G27:G28" si="7">SUM(G28)</f>
        <v>0</v>
      </c>
      <c r="H27" s="114">
        <f t="shared" ref="H27" si="8">SUM(H28)</f>
        <v>0</v>
      </c>
    </row>
    <row r="28" spans="1:8">
      <c r="A28" s="8"/>
      <c r="B28" s="8">
        <v>72</v>
      </c>
      <c r="C28" s="12" t="s">
        <v>158</v>
      </c>
      <c r="D28" s="114">
        <f>SUM(D29)</f>
        <v>0</v>
      </c>
      <c r="E28" s="114">
        <f t="shared" si="5"/>
        <v>0</v>
      </c>
      <c r="F28" s="114">
        <f t="shared" si="6"/>
        <v>108.9</v>
      </c>
      <c r="G28" s="114">
        <f t="shared" si="7"/>
        <v>0</v>
      </c>
      <c r="H28" s="114">
        <v>0</v>
      </c>
    </row>
    <row r="29" spans="1:8">
      <c r="A29" s="8"/>
      <c r="B29" s="8"/>
      <c r="C29" s="12" t="s">
        <v>158</v>
      </c>
      <c r="D29" s="114">
        <v>0</v>
      </c>
      <c r="E29" s="114">
        <v>0</v>
      </c>
      <c r="F29" s="43">
        <v>108.9</v>
      </c>
      <c r="G29" s="43"/>
      <c r="H29" s="43"/>
    </row>
    <row r="30" spans="1:8">
      <c r="A30" s="21">
        <v>9</v>
      </c>
      <c r="B30" s="8"/>
      <c r="C30" s="7" t="s">
        <v>105</v>
      </c>
      <c r="D30" s="113">
        <f t="shared" ref="D30:F31" si="9">SUM(D31)</f>
        <v>0</v>
      </c>
      <c r="E30" s="113">
        <f t="shared" si="9"/>
        <v>13992.82</v>
      </c>
      <c r="F30" s="51">
        <f t="shared" si="9"/>
        <v>5657.66</v>
      </c>
      <c r="G30" s="51">
        <f t="shared" ref="G30:H30" si="10">SUM(G31)</f>
        <v>0</v>
      </c>
      <c r="H30" s="51">
        <f t="shared" si="10"/>
        <v>0</v>
      </c>
    </row>
    <row r="31" spans="1:8">
      <c r="A31" s="8"/>
      <c r="B31" s="8">
        <v>92</v>
      </c>
      <c r="C31" s="89" t="s">
        <v>120</v>
      </c>
      <c r="D31" s="115">
        <f t="shared" si="9"/>
        <v>0</v>
      </c>
      <c r="E31" s="115">
        <f t="shared" si="9"/>
        <v>13992.82</v>
      </c>
      <c r="F31" s="43">
        <f t="shared" si="9"/>
        <v>5657.66</v>
      </c>
      <c r="G31" s="43">
        <f t="shared" ref="G31:H31" si="11">SUM(G32)</f>
        <v>0</v>
      </c>
      <c r="H31" s="43">
        <f t="shared" si="11"/>
        <v>0</v>
      </c>
    </row>
    <row r="32" spans="1:8">
      <c r="A32" s="8"/>
      <c r="B32" s="8"/>
      <c r="C32" s="50" t="s">
        <v>127</v>
      </c>
      <c r="D32" s="115">
        <v>0</v>
      </c>
      <c r="E32" s="115">
        <v>13992.82</v>
      </c>
      <c r="F32" s="43">
        <v>5657.66</v>
      </c>
      <c r="G32" s="43"/>
      <c r="H32" s="43"/>
    </row>
    <row r="34" spans="1:8" ht="25.5">
      <c r="A34" s="16" t="s">
        <v>7</v>
      </c>
      <c r="B34" s="15" t="s">
        <v>8</v>
      </c>
      <c r="C34" s="15" t="s">
        <v>11</v>
      </c>
      <c r="D34" s="100" t="s">
        <v>128</v>
      </c>
      <c r="E34" s="100" t="s">
        <v>129</v>
      </c>
      <c r="F34" s="42" t="s">
        <v>118</v>
      </c>
      <c r="G34" s="42" t="s">
        <v>83</v>
      </c>
      <c r="H34" s="42" t="s">
        <v>119</v>
      </c>
    </row>
    <row r="35" spans="1:8">
      <c r="A35" s="7"/>
      <c r="B35" s="7"/>
      <c r="C35" s="7" t="s">
        <v>16</v>
      </c>
      <c r="D35" s="113">
        <f>SUM(D36+D57)</f>
        <v>4573167.13</v>
      </c>
      <c r="E35" s="113">
        <f>SUM(E36+E57)</f>
        <v>5564505</v>
      </c>
      <c r="F35" s="51">
        <f>SUM(F36+F57)</f>
        <v>6392410.4100000001</v>
      </c>
      <c r="G35" s="51">
        <f>SUM(G36+G57)</f>
        <v>6500000</v>
      </c>
      <c r="H35" s="51">
        <f>SUM(H36+H57)</f>
        <v>6500000</v>
      </c>
    </row>
    <row r="36" spans="1:8">
      <c r="A36" s="7">
        <v>3</v>
      </c>
      <c r="B36" s="7"/>
      <c r="C36" s="7" t="s">
        <v>12</v>
      </c>
      <c r="D36" s="113">
        <f>SUM(D37+D43+D52+D55)</f>
        <v>4534922.13</v>
      </c>
      <c r="E36" s="113">
        <f>SUM(E37+E43+E52+E55)</f>
        <v>5528905</v>
      </c>
      <c r="F36" s="51">
        <f>SUM(F37+F43+F52)</f>
        <v>6314410.4100000001</v>
      </c>
      <c r="G36" s="51">
        <f>SUM(G37+G43+G52)</f>
        <v>6460500</v>
      </c>
      <c r="H36" s="51">
        <f>SUM(H37+H43+H52)</f>
        <v>6460500</v>
      </c>
    </row>
    <row r="37" spans="1:8">
      <c r="A37" s="7"/>
      <c r="B37" s="12">
        <v>31</v>
      </c>
      <c r="C37" s="12" t="s">
        <v>13</v>
      </c>
      <c r="D37" s="114">
        <f>SUM(D38:D42)</f>
        <v>3703252.63</v>
      </c>
      <c r="E37" s="114">
        <f>SUM(E38:E42)</f>
        <v>4537792.82</v>
      </c>
      <c r="F37" s="43">
        <f>SUM(F38:F42)</f>
        <v>5303725</v>
      </c>
      <c r="G37" s="43">
        <f t="shared" ref="G37:H37" si="12">SUM(G38:G42)</f>
        <v>5485805</v>
      </c>
      <c r="H37" s="43">
        <f t="shared" si="12"/>
        <v>5485805</v>
      </c>
    </row>
    <row r="38" spans="1:8">
      <c r="A38" s="8"/>
      <c r="B38" s="8"/>
      <c r="C38" s="26" t="s">
        <v>101</v>
      </c>
      <c r="D38" s="117">
        <v>3618396.98</v>
      </c>
      <c r="E38" s="117">
        <v>4309750</v>
      </c>
      <c r="F38" s="43">
        <v>5020915.17</v>
      </c>
      <c r="G38" s="43">
        <v>5152700</v>
      </c>
      <c r="H38" s="43">
        <v>5152700</v>
      </c>
    </row>
    <row r="39" spans="1:8">
      <c r="A39" s="8"/>
      <c r="B39" s="8"/>
      <c r="C39" s="26" t="s">
        <v>107</v>
      </c>
      <c r="D39" s="120"/>
      <c r="E39" s="117">
        <v>184250</v>
      </c>
      <c r="F39" s="43">
        <v>232684.83</v>
      </c>
      <c r="G39" s="43">
        <v>250000</v>
      </c>
      <c r="H39" s="43">
        <v>250000</v>
      </c>
    </row>
    <row r="40" spans="1:8">
      <c r="A40" s="8"/>
      <c r="B40" s="8"/>
      <c r="C40" s="26" t="s">
        <v>73</v>
      </c>
      <c r="D40" s="117">
        <v>39499.29</v>
      </c>
      <c r="E40" s="117"/>
      <c r="F40" s="43">
        <v>21000</v>
      </c>
      <c r="G40" s="43">
        <v>40000</v>
      </c>
      <c r="H40" s="43">
        <v>40000</v>
      </c>
    </row>
    <row r="41" spans="1:8">
      <c r="A41" s="8"/>
      <c r="B41" s="8"/>
      <c r="C41" s="26" t="s">
        <v>121</v>
      </c>
      <c r="D41" s="120"/>
      <c r="E41" s="117">
        <v>13992.82</v>
      </c>
      <c r="F41" s="43"/>
      <c r="G41" s="43"/>
      <c r="H41" s="43"/>
    </row>
    <row r="42" spans="1:8">
      <c r="A42" s="8"/>
      <c r="B42" s="8"/>
      <c r="C42" s="26" t="s">
        <v>40</v>
      </c>
      <c r="D42" s="117">
        <v>45356.36</v>
      </c>
      <c r="E42" s="117">
        <v>29800</v>
      </c>
      <c r="F42" s="43">
        <v>29125</v>
      </c>
      <c r="G42" s="43">
        <v>43105</v>
      </c>
      <c r="H42" s="43">
        <v>43105</v>
      </c>
    </row>
    <row r="43" spans="1:8">
      <c r="A43" s="8"/>
      <c r="B43" s="8">
        <v>32</v>
      </c>
      <c r="C43" s="8" t="s">
        <v>24</v>
      </c>
      <c r="D43" s="116">
        <f>SUM(D44:D50)</f>
        <v>828192.37</v>
      </c>
      <c r="E43" s="116">
        <f>SUM(E44:E50)</f>
        <v>987712.18</v>
      </c>
      <c r="F43" s="116">
        <f>SUM(F44:F51)</f>
        <v>1010645.4099999999</v>
      </c>
      <c r="G43" s="116">
        <f t="shared" ref="G43" si="13">SUM(G44:G50)</f>
        <v>974655</v>
      </c>
      <c r="H43" s="116">
        <f t="shared" ref="H43" si="14">SUM(H44:H50)</f>
        <v>974655</v>
      </c>
    </row>
    <row r="44" spans="1:8">
      <c r="A44" s="8"/>
      <c r="B44" s="8"/>
      <c r="C44" s="9" t="s">
        <v>43</v>
      </c>
      <c r="D44" s="116">
        <v>218700.3</v>
      </c>
      <c r="E44" s="116">
        <v>120000</v>
      </c>
      <c r="F44" s="43">
        <v>296999.15999999997</v>
      </c>
      <c r="G44" s="43">
        <v>218000</v>
      </c>
      <c r="H44" s="43">
        <v>218000</v>
      </c>
    </row>
    <row r="45" spans="1:8">
      <c r="A45" s="8"/>
      <c r="B45" s="8"/>
      <c r="C45" s="26" t="s">
        <v>45</v>
      </c>
      <c r="D45" s="117">
        <v>62697.760000000002</v>
      </c>
      <c r="E45" s="117">
        <v>58000</v>
      </c>
      <c r="F45" s="43">
        <v>41788.730000000003</v>
      </c>
      <c r="G45" s="43"/>
      <c r="H45" s="43"/>
    </row>
    <row r="46" spans="1:8">
      <c r="A46" s="8"/>
      <c r="B46" s="8"/>
      <c r="C46" s="26" t="s">
        <v>46</v>
      </c>
      <c r="D46" s="117">
        <v>2049.3200000000002</v>
      </c>
      <c r="E46" s="117">
        <v>1600</v>
      </c>
      <c r="F46" s="43">
        <v>800</v>
      </c>
      <c r="G46" s="43">
        <v>1500</v>
      </c>
      <c r="H46" s="43">
        <v>1500</v>
      </c>
    </row>
    <row r="47" spans="1:8">
      <c r="A47" s="8"/>
      <c r="B47" s="8"/>
      <c r="C47" s="26" t="s">
        <v>79</v>
      </c>
      <c r="D47" s="117">
        <v>0</v>
      </c>
      <c r="E47" s="117">
        <v>90598.09</v>
      </c>
      <c r="F47" s="43">
        <v>215000</v>
      </c>
      <c r="G47" s="43">
        <v>150000</v>
      </c>
      <c r="H47" s="43">
        <v>150000</v>
      </c>
    </row>
    <row r="48" spans="1:8">
      <c r="A48" s="8"/>
      <c r="B48" s="21"/>
      <c r="C48" s="50" t="s">
        <v>73</v>
      </c>
      <c r="D48" s="115">
        <v>544744.99</v>
      </c>
      <c r="E48" s="115">
        <v>587712.18000000005</v>
      </c>
      <c r="F48" s="43">
        <v>427399.86</v>
      </c>
      <c r="G48" s="43">
        <v>582155</v>
      </c>
      <c r="H48" s="43">
        <v>582155</v>
      </c>
    </row>
    <row r="49" spans="1:8">
      <c r="A49" s="8"/>
      <c r="B49" s="21"/>
      <c r="C49" s="26" t="s">
        <v>31</v>
      </c>
      <c r="D49" s="120"/>
      <c r="E49" s="117">
        <v>20400</v>
      </c>
      <c r="F49" s="43">
        <v>23000</v>
      </c>
      <c r="G49" s="43">
        <v>23000</v>
      </c>
      <c r="H49" s="43">
        <v>23000</v>
      </c>
    </row>
    <row r="50" spans="1:8">
      <c r="A50" s="8"/>
      <c r="B50" s="21"/>
      <c r="C50" s="26" t="s">
        <v>153</v>
      </c>
      <c r="D50" s="120"/>
      <c r="E50" s="117">
        <v>109401.91</v>
      </c>
      <c r="F50" s="43">
        <v>0</v>
      </c>
      <c r="G50" s="43"/>
      <c r="H50" s="43"/>
    </row>
    <row r="51" spans="1:8">
      <c r="A51" s="8"/>
      <c r="B51" s="21"/>
      <c r="C51" s="26" t="s">
        <v>159</v>
      </c>
      <c r="D51" s="120"/>
      <c r="E51" s="117"/>
      <c r="F51" s="43">
        <v>5657.66</v>
      </c>
      <c r="G51" s="43"/>
      <c r="H51" s="43"/>
    </row>
    <row r="52" spans="1:8">
      <c r="A52" s="8"/>
      <c r="B52" s="8">
        <v>34</v>
      </c>
      <c r="C52" s="26" t="s">
        <v>47</v>
      </c>
      <c r="D52" s="117">
        <v>3447.13</v>
      </c>
      <c r="E52" s="117">
        <f>SUM(E53:E54)</f>
        <v>3400</v>
      </c>
      <c r="F52" s="43">
        <f>SUM(F53:F54)</f>
        <v>40</v>
      </c>
      <c r="G52" s="43">
        <f t="shared" ref="G52:H52" si="15">SUM(G53:G54)</f>
        <v>40</v>
      </c>
      <c r="H52" s="43">
        <f t="shared" si="15"/>
        <v>40</v>
      </c>
    </row>
    <row r="53" spans="1:8">
      <c r="A53" s="8"/>
      <c r="B53" s="21"/>
      <c r="C53" s="26" t="s">
        <v>28</v>
      </c>
      <c r="D53" s="120"/>
      <c r="E53" s="117">
        <v>5</v>
      </c>
      <c r="F53" s="43">
        <v>20</v>
      </c>
      <c r="G53" s="43">
        <v>20</v>
      </c>
      <c r="H53" s="43">
        <v>20</v>
      </c>
    </row>
    <row r="54" spans="1:8">
      <c r="A54" s="8"/>
      <c r="B54" s="21"/>
      <c r="C54" s="26" t="s">
        <v>73</v>
      </c>
      <c r="D54" s="120"/>
      <c r="E54" s="117">
        <v>3395</v>
      </c>
      <c r="F54" s="43">
        <v>20</v>
      </c>
      <c r="G54" s="43">
        <v>20</v>
      </c>
      <c r="H54" s="43">
        <v>20</v>
      </c>
    </row>
    <row r="55" spans="1:8">
      <c r="A55" s="8"/>
      <c r="B55" s="8">
        <v>38</v>
      </c>
      <c r="C55" s="26" t="s">
        <v>133</v>
      </c>
      <c r="D55" s="117">
        <f>SUM(D56)</f>
        <v>30</v>
      </c>
      <c r="E55" s="117">
        <f t="shared" ref="E55:H55" si="16">SUM(E56)</f>
        <v>0</v>
      </c>
      <c r="F55" s="117">
        <f t="shared" si="16"/>
        <v>0</v>
      </c>
      <c r="G55" s="117">
        <f t="shared" si="16"/>
        <v>0</v>
      </c>
      <c r="H55" s="117">
        <f t="shared" si="16"/>
        <v>0</v>
      </c>
    </row>
    <row r="56" spans="1:8">
      <c r="A56" s="8"/>
      <c r="B56" s="8"/>
      <c r="C56" s="26" t="s">
        <v>73</v>
      </c>
      <c r="D56" s="117">
        <v>30</v>
      </c>
      <c r="E56" s="117">
        <v>0</v>
      </c>
      <c r="F56" s="43"/>
      <c r="G56" s="43"/>
      <c r="H56" s="43"/>
    </row>
    <row r="57" spans="1:8">
      <c r="A57" s="10">
        <v>4</v>
      </c>
      <c r="B57" s="11"/>
      <c r="C57" s="19" t="s">
        <v>14</v>
      </c>
      <c r="D57" s="113">
        <f>SUM(D58)</f>
        <v>38245</v>
      </c>
      <c r="E57" s="113">
        <f t="shared" ref="E57:H57" si="17">SUM(E58)</f>
        <v>35600</v>
      </c>
      <c r="F57" s="113">
        <f t="shared" si="17"/>
        <v>78000</v>
      </c>
      <c r="G57" s="113">
        <f t="shared" si="17"/>
        <v>39500</v>
      </c>
      <c r="H57" s="113">
        <f t="shared" si="17"/>
        <v>39500</v>
      </c>
    </row>
    <row r="58" spans="1:8">
      <c r="A58" s="12"/>
      <c r="B58" s="12">
        <v>42</v>
      </c>
      <c r="C58" s="20" t="s">
        <v>74</v>
      </c>
      <c r="D58" s="114">
        <f>SUM(D59:D61)</f>
        <v>38245</v>
      </c>
      <c r="E58" s="114">
        <f t="shared" ref="E58:H58" si="18">SUM(E59:E61)</f>
        <v>35600</v>
      </c>
      <c r="F58" s="114">
        <f t="shared" si="18"/>
        <v>78000</v>
      </c>
      <c r="G58" s="114">
        <f t="shared" si="18"/>
        <v>39500</v>
      </c>
      <c r="H58" s="114">
        <f t="shared" si="18"/>
        <v>39500</v>
      </c>
    </row>
    <row r="59" spans="1:8">
      <c r="A59" s="12"/>
      <c r="B59" s="12"/>
      <c r="C59" s="9" t="s">
        <v>43</v>
      </c>
      <c r="D59" s="116">
        <v>32250</v>
      </c>
      <c r="E59" s="116">
        <v>35600</v>
      </c>
      <c r="F59" s="43">
        <v>59000</v>
      </c>
      <c r="G59" s="43">
        <v>20000</v>
      </c>
      <c r="H59" s="43">
        <v>20000</v>
      </c>
    </row>
    <row r="60" spans="1:8">
      <c r="A60" s="12"/>
      <c r="B60" s="12"/>
      <c r="C60" s="26" t="s">
        <v>73</v>
      </c>
      <c r="D60" s="117">
        <v>5995</v>
      </c>
      <c r="E60" s="117">
        <v>0</v>
      </c>
      <c r="F60" s="43">
        <v>18891.099999999999</v>
      </c>
      <c r="G60" s="43">
        <v>19500</v>
      </c>
      <c r="H60" s="44">
        <v>19500</v>
      </c>
    </row>
    <row r="61" spans="1:8">
      <c r="A61" s="12"/>
      <c r="B61" s="12"/>
      <c r="C61" s="12" t="s">
        <v>158</v>
      </c>
      <c r="D61" s="117"/>
      <c r="E61" s="117"/>
      <c r="F61" s="43">
        <v>108.9</v>
      </c>
      <c r="G61" s="43"/>
      <c r="H61" s="44"/>
    </row>
    <row r="62" spans="1:8">
      <c r="A62" s="97">
        <v>9</v>
      </c>
      <c r="B62" s="92"/>
      <c r="C62" s="92" t="s">
        <v>105</v>
      </c>
      <c r="D62" s="121"/>
      <c r="E62" s="121"/>
      <c r="F62" s="94">
        <f>SUM(F63)</f>
        <v>94599.16</v>
      </c>
      <c r="G62" s="94">
        <f t="shared" ref="G62:H62" si="19">SUM(G63)</f>
        <v>0</v>
      </c>
      <c r="H62" s="94">
        <f t="shared" si="19"/>
        <v>0</v>
      </c>
    </row>
    <row r="63" spans="1:8">
      <c r="A63" s="90"/>
      <c r="B63" s="96">
        <v>92</v>
      </c>
      <c r="C63" s="93" t="s">
        <v>125</v>
      </c>
      <c r="D63" s="122"/>
      <c r="E63" s="122"/>
      <c r="F63" s="91">
        <f>SUM(F64)</f>
        <v>94599.16</v>
      </c>
      <c r="G63" s="91">
        <f t="shared" ref="G63:H63" si="20">SUM(G64)</f>
        <v>0</v>
      </c>
      <c r="H63" s="91">
        <f t="shared" si="20"/>
        <v>0</v>
      </c>
    </row>
    <row r="64" spans="1:8">
      <c r="A64" s="90"/>
      <c r="B64" s="90"/>
      <c r="C64" s="93" t="s">
        <v>126</v>
      </c>
      <c r="D64" s="122"/>
      <c r="E64" s="122"/>
      <c r="F64" s="91">
        <v>94599.16</v>
      </c>
      <c r="G64" s="91"/>
      <c r="H64" s="91"/>
    </row>
  </sheetData>
  <mergeCells count="4">
    <mergeCell ref="A2:H2"/>
    <mergeCell ref="A4:H4"/>
    <mergeCell ref="A6:H6"/>
    <mergeCell ref="A1:I1"/>
  </mergeCells>
  <pageMargins left="0.7" right="0.7" top="0.75" bottom="0.75" header="0.3" footer="0.3"/>
  <pageSetup paperSize="9" scale="5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44"/>
  <sheetViews>
    <sheetView workbookViewId="0">
      <selection activeCell="E16" sqref="E16"/>
    </sheetView>
  </sheetViews>
  <sheetFormatPr defaultRowHeight="15"/>
  <cols>
    <col min="1" max="1" width="37.7109375" customWidth="1"/>
    <col min="2" max="2" width="19.140625" style="41" customWidth="1"/>
    <col min="3" max="3" width="19.85546875" style="41" customWidth="1"/>
    <col min="4" max="6" width="25.28515625" style="41" customWidth="1"/>
    <col min="7" max="8" width="25.28515625" customWidth="1"/>
  </cols>
  <sheetData>
    <row r="1" spans="1:10" ht="30" customHeight="1">
      <c r="A1" s="160" t="s">
        <v>115</v>
      </c>
      <c r="B1" s="160"/>
      <c r="C1" s="160"/>
      <c r="D1" s="160"/>
      <c r="E1" s="160"/>
      <c r="F1" s="160"/>
      <c r="G1" s="160"/>
      <c r="H1" s="160"/>
      <c r="I1" s="160"/>
      <c r="J1" s="160"/>
    </row>
    <row r="2" spans="1:10" ht="18">
      <c r="A2" s="18"/>
      <c r="B2" s="36"/>
      <c r="C2" s="36"/>
      <c r="D2" s="36"/>
      <c r="E2" s="36"/>
      <c r="F2" s="36"/>
      <c r="G2" s="5"/>
      <c r="H2" s="5"/>
    </row>
    <row r="3" spans="1:10" ht="15.75" customHeight="1">
      <c r="A3" s="160" t="s">
        <v>135</v>
      </c>
      <c r="B3" s="160"/>
      <c r="C3" s="160"/>
      <c r="D3" s="160"/>
      <c r="E3" s="160"/>
      <c r="F3" s="160"/>
      <c r="G3" s="31"/>
      <c r="H3" s="31"/>
    </row>
    <row r="4" spans="1:10" ht="18">
      <c r="A4" s="4"/>
      <c r="B4" s="36"/>
      <c r="C4" s="36"/>
      <c r="D4" s="36"/>
      <c r="E4" s="36"/>
      <c r="F4" s="36"/>
      <c r="G4" s="5"/>
      <c r="H4" s="5"/>
    </row>
    <row r="5" spans="1:10" ht="25.5">
      <c r="A5" s="16" t="s">
        <v>15</v>
      </c>
      <c r="B5" s="100" t="s">
        <v>128</v>
      </c>
      <c r="C5" s="100" t="s">
        <v>129</v>
      </c>
      <c r="D5" s="42" t="s">
        <v>118</v>
      </c>
      <c r="E5" s="42" t="s">
        <v>83</v>
      </c>
      <c r="F5" s="42" t="s">
        <v>119</v>
      </c>
    </row>
    <row r="6" spans="1:10" ht="15.75" customHeight="1">
      <c r="A6" s="136" t="s">
        <v>36</v>
      </c>
      <c r="B6" s="113">
        <f>SUM(B7+B10+B13+B16+B19+B21+B23)</f>
        <v>4619622.4899999993</v>
      </c>
      <c r="C6" s="113">
        <f>SUM(C7+C10+C13+C16+C19)</f>
        <v>5550512.1799999997</v>
      </c>
      <c r="D6" s="113">
        <f>SUM(D7+D10+D13+D16+D19+D21)</f>
        <v>6481351.9100000001</v>
      </c>
      <c r="E6" s="113">
        <f t="shared" ref="E6:F6" si="0">SUM(E7+E10+E13+E16+E19)</f>
        <v>6500000</v>
      </c>
      <c r="F6" s="113">
        <f t="shared" si="0"/>
        <v>6500000</v>
      </c>
    </row>
    <row r="7" spans="1:10" ht="15.75" customHeight="1">
      <c r="A7" s="7" t="s">
        <v>32</v>
      </c>
      <c r="B7" s="113">
        <f>SUM(B8:B9)</f>
        <v>3976595.4299999997</v>
      </c>
      <c r="C7" s="113">
        <f t="shared" ref="C7" si="1">SUM(C8:C9)</f>
        <v>4939000</v>
      </c>
      <c r="D7" s="113">
        <f t="shared" ref="D7" si="2">SUM(D8:D9)</f>
        <v>5663628.0599999996</v>
      </c>
      <c r="E7" s="113">
        <f t="shared" ref="E7" si="3">SUM(E8:E9)</f>
        <v>5585305</v>
      </c>
      <c r="F7" s="113">
        <f t="shared" ref="F7" si="4">SUM(F8:F9)</f>
        <v>5585305</v>
      </c>
    </row>
    <row r="8" spans="1:10" ht="15.75" customHeight="1">
      <c r="A8" s="95" t="s">
        <v>144</v>
      </c>
      <c r="B8" s="114">
        <v>3830234.03</v>
      </c>
      <c r="C8" s="114">
        <v>4848401.91</v>
      </c>
      <c r="D8" s="43">
        <v>5448628.0599999996</v>
      </c>
      <c r="E8" s="43">
        <v>5435305</v>
      </c>
      <c r="F8" s="43">
        <v>5435305</v>
      </c>
    </row>
    <row r="9" spans="1:10" ht="15.75" customHeight="1">
      <c r="A9" s="95" t="s">
        <v>145</v>
      </c>
      <c r="B9" s="114">
        <v>146361.4</v>
      </c>
      <c r="C9" s="114">
        <v>90598.09</v>
      </c>
      <c r="D9" s="43">
        <v>215000</v>
      </c>
      <c r="E9" s="43">
        <v>150000</v>
      </c>
      <c r="F9" s="43">
        <v>150000</v>
      </c>
    </row>
    <row r="10" spans="1:10" ht="15.75" customHeight="1">
      <c r="A10" s="7" t="s">
        <v>34</v>
      </c>
      <c r="B10" s="113">
        <f>SUM(B11)</f>
        <v>0.33</v>
      </c>
      <c r="C10" s="113">
        <f t="shared" ref="C10" si="5">SUM(C11)</f>
        <v>5</v>
      </c>
      <c r="D10" s="113">
        <f t="shared" ref="D10" si="6">SUM(D11)</f>
        <v>20</v>
      </c>
      <c r="E10" s="113">
        <f t="shared" ref="E10" si="7">SUM(E11)</f>
        <v>20</v>
      </c>
      <c r="F10" s="113">
        <f t="shared" ref="F10" si="8">SUM(F11)</f>
        <v>20</v>
      </c>
    </row>
    <row r="11" spans="1:10" ht="15.75" customHeight="1">
      <c r="A11" s="95" t="s">
        <v>146</v>
      </c>
      <c r="B11" s="114">
        <v>0.33</v>
      </c>
      <c r="C11" s="114">
        <v>5</v>
      </c>
      <c r="D11" s="43">
        <v>20</v>
      </c>
      <c r="E11" s="43">
        <v>20</v>
      </c>
      <c r="F11" s="43">
        <v>20</v>
      </c>
    </row>
    <row r="12" spans="1:10" ht="15.75" customHeight="1">
      <c r="A12" s="7"/>
      <c r="B12" s="113"/>
      <c r="C12" s="113"/>
      <c r="D12" s="51"/>
      <c r="E12" s="51"/>
      <c r="F12" s="51"/>
    </row>
    <row r="13" spans="1:10" ht="15.75" customHeight="1">
      <c r="A13" s="7" t="s">
        <v>142</v>
      </c>
      <c r="B13" s="113">
        <f>SUM(B14:B15)</f>
        <v>603406.17000000004</v>
      </c>
      <c r="C13" s="113">
        <f t="shared" ref="C13:F13" si="9">SUM(C14:C15)</f>
        <v>591107.18000000005</v>
      </c>
      <c r="D13" s="113">
        <f t="shared" si="9"/>
        <v>561910.12</v>
      </c>
      <c r="E13" s="113">
        <f t="shared" si="9"/>
        <v>641675</v>
      </c>
      <c r="F13" s="113">
        <f t="shared" si="9"/>
        <v>641675</v>
      </c>
    </row>
    <row r="14" spans="1:10" ht="15.75" customHeight="1">
      <c r="A14" s="95" t="s">
        <v>147</v>
      </c>
      <c r="B14" s="114">
        <v>603406.17000000004</v>
      </c>
      <c r="C14" s="114">
        <v>591107.18000000005</v>
      </c>
      <c r="D14" s="43">
        <v>561910.12</v>
      </c>
      <c r="E14" s="43">
        <v>641675</v>
      </c>
      <c r="F14" s="43">
        <v>641675</v>
      </c>
    </row>
    <row r="15" spans="1:10" ht="15.75" customHeight="1">
      <c r="A15" s="95" t="s">
        <v>162</v>
      </c>
      <c r="B15" s="114"/>
      <c r="C15" s="114"/>
      <c r="D15" s="43">
        <v>0</v>
      </c>
      <c r="E15" s="43">
        <v>0</v>
      </c>
      <c r="F15" s="43">
        <v>0</v>
      </c>
    </row>
    <row r="16" spans="1:10" ht="15.75" customHeight="1">
      <c r="A16" s="7" t="s">
        <v>51</v>
      </c>
      <c r="B16" s="113">
        <f>SUM(B17:B18)</f>
        <v>38054.959999999999</v>
      </c>
      <c r="C16" s="113">
        <f>SUM(C17:C18)</f>
        <v>20400</v>
      </c>
      <c r="D16" s="113">
        <f t="shared" ref="D16:F16" si="10">SUM(D17:D18)</f>
        <v>255684.83</v>
      </c>
      <c r="E16" s="113">
        <f t="shared" si="10"/>
        <v>273000</v>
      </c>
      <c r="F16" s="113">
        <f t="shared" si="10"/>
        <v>273000</v>
      </c>
    </row>
    <row r="17" spans="1:6" ht="15.75" customHeight="1">
      <c r="A17" s="95" t="s">
        <v>161</v>
      </c>
      <c r="B17" s="113"/>
      <c r="C17" s="113"/>
      <c r="D17" s="43">
        <v>232684.83</v>
      </c>
      <c r="E17" s="43">
        <v>250000</v>
      </c>
      <c r="F17" s="43">
        <v>250000</v>
      </c>
    </row>
    <row r="18" spans="1:6" ht="15.75" customHeight="1">
      <c r="A18" s="95" t="s">
        <v>52</v>
      </c>
      <c r="B18" s="114">
        <v>38054.959999999999</v>
      </c>
      <c r="C18" s="114">
        <v>20400</v>
      </c>
      <c r="D18" s="43">
        <v>23000</v>
      </c>
      <c r="E18" s="43">
        <v>23000</v>
      </c>
      <c r="F18" s="43">
        <v>23000</v>
      </c>
    </row>
    <row r="19" spans="1:6" ht="15.75" customHeight="1">
      <c r="A19" s="7" t="s">
        <v>143</v>
      </c>
      <c r="B19" s="113">
        <f>SUM(B20)</f>
        <v>1565.6</v>
      </c>
      <c r="C19" s="113">
        <f t="shared" ref="C19:F19" si="11">SUM(C20)</f>
        <v>0</v>
      </c>
      <c r="D19" s="113">
        <f t="shared" si="11"/>
        <v>0</v>
      </c>
      <c r="E19" s="113">
        <f t="shared" si="11"/>
        <v>0</v>
      </c>
      <c r="F19" s="113">
        <f t="shared" si="11"/>
        <v>0</v>
      </c>
    </row>
    <row r="20" spans="1:6" ht="15.75" customHeight="1">
      <c r="A20" s="95" t="s">
        <v>148</v>
      </c>
      <c r="B20" s="114">
        <v>1565.6</v>
      </c>
      <c r="C20" s="113">
        <v>0</v>
      </c>
      <c r="D20" s="51">
        <v>0</v>
      </c>
      <c r="E20" s="51"/>
      <c r="F20" s="51"/>
    </row>
    <row r="21" spans="1:6" ht="15.75" customHeight="1">
      <c r="A21" s="7" t="s">
        <v>163</v>
      </c>
      <c r="B21" s="155">
        <f>SUM(B22)</f>
        <v>0</v>
      </c>
      <c r="C21" s="155">
        <f t="shared" ref="C21:E21" si="12">SUM(C22)</f>
        <v>0</v>
      </c>
      <c r="D21" s="155">
        <f t="shared" si="12"/>
        <v>108.9</v>
      </c>
      <c r="E21" s="155">
        <f t="shared" si="12"/>
        <v>0</v>
      </c>
      <c r="F21" s="51"/>
    </row>
    <row r="22" spans="1:6" ht="15.75" customHeight="1">
      <c r="A22" s="95" t="s">
        <v>164</v>
      </c>
      <c r="B22" s="153">
        <v>0</v>
      </c>
      <c r="C22" s="154">
        <v>0</v>
      </c>
      <c r="D22" s="43">
        <v>108.9</v>
      </c>
      <c r="E22" s="43"/>
      <c r="F22" s="43"/>
    </row>
    <row r="23" spans="1:6" ht="15.75" customHeight="1">
      <c r="A23" s="7" t="s">
        <v>122</v>
      </c>
      <c r="B23" s="113">
        <f>SUM(B24)</f>
        <v>0</v>
      </c>
      <c r="C23" s="113">
        <f t="shared" ref="C23:F23" si="13">SUM(C24)</f>
        <v>13992.82</v>
      </c>
      <c r="D23" s="113">
        <f t="shared" ref="D23" si="14">SUM(D24)</f>
        <v>5657.66</v>
      </c>
      <c r="E23" s="113">
        <f t="shared" ref="E23" si="15">SUM(E24)</f>
        <v>0</v>
      </c>
      <c r="F23" s="113">
        <f t="shared" si="13"/>
        <v>0</v>
      </c>
    </row>
    <row r="24" spans="1:6" ht="15.75" customHeight="1">
      <c r="A24" s="95" t="s">
        <v>149</v>
      </c>
      <c r="B24" s="113"/>
      <c r="C24" s="114">
        <v>13992.82</v>
      </c>
      <c r="D24" s="51">
        <v>5657.66</v>
      </c>
      <c r="E24" s="51"/>
      <c r="F24" s="51"/>
    </row>
    <row r="25" spans="1:6" ht="15.75" customHeight="1">
      <c r="A25" s="136" t="s">
        <v>16</v>
      </c>
      <c r="B25" s="113">
        <f>SUM(B26+B31+B33+B35+B38+B40)</f>
        <v>4573167.13</v>
      </c>
      <c r="C25" s="113">
        <f t="shared" ref="C25:F25" si="16">SUM(C26+C31+C33+C35+C38+C40)</f>
        <v>5550512.1799999997</v>
      </c>
      <c r="D25" s="113">
        <f t="shared" si="16"/>
        <v>6392410.4100000011</v>
      </c>
      <c r="E25" s="113">
        <f t="shared" si="16"/>
        <v>6500000</v>
      </c>
      <c r="F25" s="113">
        <f t="shared" si="16"/>
        <v>6500000</v>
      </c>
    </row>
    <row r="26" spans="1:6" ht="15.75" customHeight="1">
      <c r="A26" s="7" t="s">
        <v>32</v>
      </c>
      <c r="B26" s="113">
        <f>SUM(B27:B30)</f>
        <v>3947456.05</v>
      </c>
      <c r="C26" s="113">
        <f>SUM(C27:C30)</f>
        <v>4754750</v>
      </c>
      <c r="D26" s="51">
        <f>SUM(D27:D30)</f>
        <v>5663628.0600000005</v>
      </c>
      <c r="E26" s="51">
        <f>SUM(E27:E29)</f>
        <v>5585305</v>
      </c>
      <c r="F26" s="51">
        <f>SUM(F27:F29)</f>
        <v>5585305</v>
      </c>
    </row>
    <row r="27" spans="1:6">
      <c r="A27" s="27" t="s">
        <v>33</v>
      </c>
      <c r="B27" s="145">
        <v>3738396.89</v>
      </c>
      <c r="C27" s="145">
        <v>4496750</v>
      </c>
      <c r="D27" s="43">
        <v>5406839.3300000001</v>
      </c>
      <c r="E27" s="43">
        <v>5390700</v>
      </c>
      <c r="F27" s="43">
        <v>5390700</v>
      </c>
    </row>
    <row r="28" spans="1:6">
      <c r="A28" s="56" t="s">
        <v>33</v>
      </c>
      <c r="B28" s="146">
        <v>62697.760000000002</v>
      </c>
      <c r="C28" s="146">
        <v>58000</v>
      </c>
      <c r="D28" s="43">
        <v>41788.730000000003</v>
      </c>
      <c r="E28" s="43">
        <v>44605</v>
      </c>
      <c r="F28" s="43">
        <v>44605</v>
      </c>
    </row>
    <row r="29" spans="1:6">
      <c r="A29" s="56" t="s">
        <v>80</v>
      </c>
      <c r="B29" s="146">
        <v>146361.4</v>
      </c>
      <c r="C29" s="146">
        <v>90598.09</v>
      </c>
      <c r="D29" s="43">
        <v>215000</v>
      </c>
      <c r="E29" s="43">
        <v>150000</v>
      </c>
      <c r="F29" s="43">
        <v>150000</v>
      </c>
    </row>
    <row r="30" spans="1:6">
      <c r="A30" s="56" t="s">
        <v>109</v>
      </c>
      <c r="B30" s="123"/>
      <c r="C30" s="146">
        <v>109401.91</v>
      </c>
      <c r="D30" s="43"/>
      <c r="E30" s="43"/>
      <c r="F30" s="43"/>
    </row>
    <row r="31" spans="1:6">
      <c r="A31" s="7" t="s">
        <v>34</v>
      </c>
      <c r="B31" s="113">
        <f>SUM(B32)</f>
        <v>0.33</v>
      </c>
      <c r="C31" s="113">
        <f t="shared" ref="C31:F31" si="17">SUM(C32)</f>
        <v>5</v>
      </c>
      <c r="D31" s="113">
        <f t="shared" si="17"/>
        <v>20</v>
      </c>
      <c r="E31" s="113">
        <f t="shared" si="17"/>
        <v>20</v>
      </c>
      <c r="F31" s="113">
        <f t="shared" si="17"/>
        <v>20</v>
      </c>
    </row>
    <row r="32" spans="1:6">
      <c r="A32" s="28" t="s">
        <v>35</v>
      </c>
      <c r="B32" s="112">
        <v>0.33</v>
      </c>
      <c r="C32" s="112">
        <v>5</v>
      </c>
      <c r="D32" s="43">
        <v>20</v>
      </c>
      <c r="E32" s="43">
        <v>20</v>
      </c>
      <c r="F32" s="43">
        <v>20</v>
      </c>
    </row>
    <row r="33" spans="1:6" s="135" customFormat="1">
      <c r="A33" s="19" t="s">
        <v>142</v>
      </c>
      <c r="B33" s="111">
        <f>SUM(B34)</f>
        <v>603406.17000000004</v>
      </c>
      <c r="C33" s="111">
        <f t="shared" ref="C33:F33" si="18">SUM(C34)</f>
        <v>591107.18000000005</v>
      </c>
      <c r="D33" s="111">
        <f t="shared" si="18"/>
        <v>472968.62</v>
      </c>
      <c r="E33" s="111">
        <f t="shared" si="18"/>
        <v>641675</v>
      </c>
      <c r="F33" s="111">
        <f t="shared" si="18"/>
        <v>641675</v>
      </c>
    </row>
    <row r="34" spans="1:6">
      <c r="A34" s="28" t="s">
        <v>75</v>
      </c>
      <c r="B34" s="112">
        <v>603406.17000000004</v>
      </c>
      <c r="C34" s="112">
        <v>591107.18000000005</v>
      </c>
      <c r="D34" s="43">
        <v>472968.62</v>
      </c>
      <c r="E34" s="43">
        <v>641675</v>
      </c>
      <c r="F34" s="43">
        <v>641675</v>
      </c>
    </row>
    <row r="35" spans="1:6">
      <c r="A35" s="19" t="s">
        <v>51</v>
      </c>
      <c r="B35" s="111">
        <f>SUM(B36:B37)</f>
        <v>20738.98</v>
      </c>
      <c r="C35" s="111">
        <f>SUM(C36:C37)</f>
        <v>204650</v>
      </c>
      <c r="D35" s="51">
        <f>SUM(D36:D37)</f>
        <v>255684.83</v>
      </c>
      <c r="E35" s="51">
        <f t="shared" ref="E35:F35" si="19">SUM(E36:E37)</f>
        <v>273000</v>
      </c>
      <c r="F35" s="51">
        <f t="shared" si="19"/>
        <v>273000</v>
      </c>
    </row>
    <row r="36" spans="1:6">
      <c r="A36" s="20" t="s">
        <v>154</v>
      </c>
      <c r="B36" s="112">
        <v>0</v>
      </c>
      <c r="C36" s="114">
        <v>184250</v>
      </c>
      <c r="D36" s="43">
        <v>232684.83</v>
      </c>
      <c r="E36" s="43">
        <v>250000</v>
      </c>
      <c r="F36" s="43">
        <v>250000</v>
      </c>
    </row>
    <row r="37" spans="1:6">
      <c r="A37" s="12" t="s">
        <v>52</v>
      </c>
      <c r="B37" s="112">
        <v>20738.98</v>
      </c>
      <c r="C37" s="114">
        <v>20400</v>
      </c>
      <c r="D37" s="43">
        <v>23000</v>
      </c>
      <c r="E37" s="43">
        <v>23000</v>
      </c>
      <c r="F37" s="43">
        <v>23000</v>
      </c>
    </row>
    <row r="38" spans="1:6">
      <c r="A38" s="7" t="s">
        <v>143</v>
      </c>
      <c r="B38" s="111">
        <f>SUM(B39)</f>
        <v>1565.6</v>
      </c>
      <c r="C38" s="114"/>
      <c r="D38" s="43"/>
      <c r="E38" s="43"/>
      <c r="F38" s="44"/>
    </row>
    <row r="39" spans="1:6">
      <c r="A39" s="95" t="s">
        <v>148</v>
      </c>
      <c r="B39" s="112">
        <v>1565.6</v>
      </c>
      <c r="C39" s="114"/>
      <c r="D39" s="43"/>
      <c r="E39" s="43"/>
      <c r="F39" s="44"/>
    </row>
    <row r="40" spans="1:6" ht="15.75" customHeight="1">
      <c r="A40" s="7" t="s">
        <v>163</v>
      </c>
      <c r="B40" s="155">
        <f>SUM(B41)</f>
        <v>0</v>
      </c>
      <c r="C40" s="155">
        <f t="shared" ref="C40" si="20">SUM(C41)</f>
        <v>0</v>
      </c>
      <c r="D40" s="155">
        <f t="shared" ref="D40" si="21">SUM(D41)</f>
        <v>108.9</v>
      </c>
      <c r="E40" s="155">
        <f t="shared" ref="E40" si="22">SUM(E41)</f>
        <v>0</v>
      </c>
      <c r="F40" s="51"/>
    </row>
    <row r="41" spans="1:6" ht="15.75" customHeight="1">
      <c r="A41" s="95" t="s">
        <v>164</v>
      </c>
      <c r="B41" s="153">
        <v>0</v>
      </c>
      <c r="C41" s="154">
        <v>0</v>
      </c>
      <c r="D41" s="43">
        <v>108.9</v>
      </c>
      <c r="E41" s="43"/>
      <c r="F41" s="43"/>
    </row>
    <row r="42" spans="1:6">
      <c r="A42" s="92" t="s">
        <v>122</v>
      </c>
      <c r="B42" s="126">
        <f>SUM(B43:B44)</f>
        <v>32462.54</v>
      </c>
      <c r="C42" s="126">
        <f>SUM(C43:C44)</f>
        <v>13992.82</v>
      </c>
      <c r="D42" s="91">
        <f>SUM(D43+D44)</f>
        <v>-88941.5</v>
      </c>
      <c r="E42" s="91">
        <f t="shared" ref="E42:F42" si="23">SUM(E43+E44)</f>
        <v>0</v>
      </c>
      <c r="F42" s="91">
        <f t="shared" si="23"/>
        <v>0</v>
      </c>
    </row>
    <row r="43" spans="1:6">
      <c r="A43" s="93" t="s">
        <v>123</v>
      </c>
      <c r="B43" s="137">
        <v>32462.54</v>
      </c>
      <c r="C43" s="122"/>
      <c r="D43" s="91">
        <v>-94599.16</v>
      </c>
      <c r="E43" s="91"/>
      <c r="F43" s="91"/>
    </row>
    <row r="44" spans="1:6">
      <c r="A44" s="90" t="s">
        <v>124</v>
      </c>
      <c r="B44" s="127"/>
      <c r="C44" s="125">
        <v>13992.82</v>
      </c>
      <c r="D44" s="91">
        <v>5657.66</v>
      </c>
      <c r="E44" s="91"/>
      <c r="F44" s="91"/>
    </row>
  </sheetData>
  <mergeCells count="2">
    <mergeCell ref="A3:F3"/>
    <mergeCell ref="A1:J1"/>
  </mergeCells>
  <pageMargins left="0.7" right="0.7" top="0.75" bottom="0.75" header="0.3" footer="0.3"/>
  <pageSetup paperSize="9" scale="5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13"/>
  <sheetViews>
    <sheetView workbookViewId="0">
      <selection activeCell="C15" sqref="C15"/>
    </sheetView>
  </sheetViews>
  <sheetFormatPr defaultRowHeight="15"/>
  <cols>
    <col min="1" max="1" width="37.7109375" customWidth="1"/>
    <col min="2" max="2" width="17.7109375" customWidth="1"/>
    <col min="3" max="3" width="20.42578125" customWidth="1"/>
    <col min="4" max="6" width="25.28515625" style="41" customWidth="1"/>
    <col min="7" max="8" width="25.28515625" customWidth="1"/>
  </cols>
  <sheetData>
    <row r="1" spans="1:10" ht="31.5" customHeight="1">
      <c r="A1" s="160" t="s">
        <v>115</v>
      </c>
      <c r="B1" s="160"/>
      <c r="C1" s="160"/>
      <c r="D1" s="160"/>
      <c r="E1" s="160"/>
      <c r="F1" s="160"/>
      <c r="G1" s="160"/>
      <c r="H1" s="160"/>
      <c r="I1" s="160"/>
      <c r="J1" s="160"/>
    </row>
    <row r="2" spans="1:10" ht="18">
      <c r="A2" s="18"/>
      <c r="B2" s="18"/>
      <c r="C2" s="18"/>
      <c r="D2" s="36"/>
      <c r="E2" s="36"/>
      <c r="F2" s="36"/>
      <c r="G2" s="5"/>
      <c r="H2" s="5"/>
    </row>
    <row r="3" spans="1:10" ht="15.75" customHeight="1">
      <c r="A3" s="160" t="s">
        <v>136</v>
      </c>
      <c r="B3" s="160"/>
      <c r="C3" s="160"/>
      <c r="D3" s="160"/>
      <c r="E3" s="160"/>
      <c r="F3" s="160"/>
      <c r="G3" s="31"/>
      <c r="H3" s="31"/>
    </row>
    <row r="4" spans="1:10" ht="18">
      <c r="A4" s="18"/>
      <c r="B4" s="18"/>
      <c r="C4" s="18"/>
      <c r="D4" s="36"/>
      <c r="E4" s="36"/>
      <c r="F4" s="36"/>
      <c r="G4" s="5"/>
      <c r="H4" s="5"/>
    </row>
    <row r="5" spans="1:10" ht="25.5">
      <c r="A5" s="16" t="s">
        <v>15</v>
      </c>
      <c r="B5" s="98" t="s">
        <v>128</v>
      </c>
      <c r="C5" s="98" t="s">
        <v>129</v>
      </c>
      <c r="D5" s="42" t="s">
        <v>118</v>
      </c>
      <c r="E5" s="42" t="s">
        <v>83</v>
      </c>
      <c r="F5" s="42" t="s">
        <v>119</v>
      </c>
    </row>
    <row r="6" spans="1:10" ht="15.75" customHeight="1">
      <c r="A6" s="7" t="s">
        <v>16</v>
      </c>
      <c r="B6" s="113">
        <f>SUM(B7)</f>
        <v>4573167.1300000008</v>
      </c>
      <c r="C6" s="113">
        <f>SUM(C7)</f>
        <v>5564505</v>
      </c>
      <c r="D6" s="113">
        <f t="shared" ref="D6:F7" si="0">SUM(D7)</f>
        <v>6392410.4100000001</v>
      </c>
      <c r="E6" s="113">
        <f t="shared" si="0"/>
        <v>6500000</v>
      </c>
      <c r="F6" s="113">
        <f t="shared" si="0"/>
        <v>6500000</v>
      </c>
    </row>
    <row r="7" spans="1:10" ht="15.75" customHeight="1">
      <c r="A7" s="7" t="s">
        <v>48</v>
      </c>
      <c r="B7" s="113">
        <f>SUM(B8)</f>
        <v>4573167.1300000008</v>
      </c>
      <c r="C7" s="113">
        <f>SUM(C8)</f>
        <v>5564505</v>
      </c>
      <c r="D7" s="51">
        <f>SUM(D8)</f>
        <v>6392410.4100000001</v>
      </c>
      <c r="E7" s="51">
        <f t="shared" si="0"/>
        <v>6500000</v>
      </c>
      <c r="F7" s="51">
        <f t="shared" si="0"/>
        <v>6500000</v>
      </c>
    </row>
    <row r="8" spans="1:10">
      <c r="A8" s="50" t="s">
        <v>49</v>
      </c>
      <c r="B8" s="115">
        <f>SUM(B9:B10)</f>
        <v>4573167.1300000008</v>
      </c>
      <c r="C8" s="115">
        <f>SUM(C9:C10)</f>
        <v>5564505</v>
      </c>
      <c r="D8" s="43">
        <f>SUM(D9:D10)</f>
        <v>6392410.4100000001</v>
      </c>
      <c r="E8" s="43">
        <f t="shared" ref="E8:F8" si="1">SUM(E9:E10)</f>
        <v>6500000</v>
      </c>
      <c r="F8" s="43">
        <f t="shared" si="1"/>
        <v>6500000</v>
      </c>
    </row>
    <row r="9" spans="1:10">
      <c r="A9" s="26" t="s">
        <v>110</v>
      </c>
      <c r="B9" s="117">
        <v>4354021.1900000004</v>
      </c>
      <c r="C9" s="117">
        <v>5329250</v>
      </c>
      <c r="D9" s="43">
        <v>6144410.4100000001</v>
      </c>
      <c r="E9" s="43">
        <v>6250000</v>
      </c>
      <c r="F9" s="43">
        <v>6250000</v>
      </c>
    </row>
    <row r="10" spans="1:10">
      <c r="A10" s="13" t="s">
        <v>50</v>
      </c>
      <c r="B10" s="117">
        <v>219145.94</v>
      </c>
      <c r="C10" s="117">
        <v>235255</v>
      </c>
      <c r="D10" s="43">
        <v>248000</v>
      </c>
      <c r="E10" s="43">
        <v>250000</v>
      </c>
      <c r="F10" s="43">
        <v>250000</v>
      </c>
    </row>
    <row r="11" spans="1:10">
      <c r="A11" s="7"/>
      <c r="B11" s="113"/>
      <c r="C11" s="113"/>
      <c r="D11" s="43"/>
      <c r="E11" s="43"/>
      <c r="F11" s="44"/>
    </row>
    <row r="12" spans="1:10">
      <c r="A12" s="28"/>
      <c r="B12" s="124"/>
      <c r="C12" s="124"/>
      <c r="D12" s="43"/>
      <c r="E12" s="43"/>
      <c r="F12" s="44"/>
    </row>
    <row r="13" spans="1:10">
      <c r="A13" s="12"/>
      <c r="B13" s="114"/>
      <c r="C13" s="114"/>
      <c r="D13" s="43"/>
      <c r="E13" s="43"/>
      <c r="F13" s="44"/>
    </row>
  </sheetData>
  <mergeCells count="2">
    <mergeCell ref="A3:F3"/>
    <mergeCell ref="A1:J1"/>
  </mergeCells>
  <pageMargins left="0.7" right="0.7" top="0.75" bottom="0.75" header="0.3" footer="0.3"/>
  <pageSetup paperSize="9" scale="5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39"/>
  <sheetViews>
    <sheetView workbookViewId="0">
      <selection activeCell="D43" sqref="D43"/>
    </sheetView>
  </sheetViews>
  <sheetFormatPr defaultRowHeight="15"/>
  <cols>
    <col min="1" max="1" width="7.42578125" bestFit="1" customWidth="1"/>
    <col min="2" max="2" width="8.42578125" bestFit="1" customWidth="1"/>
    <col min="3" max="3" width="25.28515625" customWidth="1"/>
    <col min="4" max="4" width="20.28515625" customWidth="1"/>
    <col min="5" max="5" width="20.5703125" customWidth="1"/>
    <col min="6" max="8" width="25.28515625" style="49" customWidth="1"/>
    <col min="9" max="10" width="25.28515625" customWidth="1"/>
  </cols>
  <sheetData>
    <row r="1" spans="1:10" ht="33" customHeight="1">
      <c r="A1" s="160" t="s">
        <v>115</v>
      </c>
      <c r="B1" s="160"/>
      <c r="C1" s="160"/>
      <c r="D1" s="160"/>
      <c r="E1" s="160"/>
      <c r="F1" s="160"/>
      <c r="G1" s="160"/>
      <c r="H1" s="160"/>
      <c r="I1" s="160"/>
      <c r="J1" s="4"/>
    </row>
    <row r="2" spans="1:10" ht="15.75" customHeight="1">
      <c r="A2" s="160" t="s">
        <v>21</v>
      </c>
      <c r="B2" s="160"/>
      <c r="C2" s="160"/>
      <c r="D2" s="160"/>
      <c r="E2" s="160"/>
      <c r="F2" s="160"/>
      <c r="G2" s="160"/>
      <c r="H2" s="160"/>
      <c r="I2" s="30"/>
      <c r="J2" s="30"/>
    </row>
    <row r="3" spans="1:10" ht="18">
      <c r="A3" s="4"/>
      <c r="B3" s="4"/>
      <c r="C3" s="4"/>
      <c r="D3" s="18"/>
      <c r="E3" s="18"/>
      <c r="F3" s="45"/>
      <c r="G3" s="45"/>
      <c r="H3" s="45"/>
      <c r="I3" s="5"/>
      <c r="J3" s="5"/>
    </row>
    <row r="4" spans="1:10" ht="18" customHeight="1">
      <c r="A4" s="160" t="s">
        <v>17</v>
      </c>
      <c r="B4" s="160"/>
      <c r="C4" s="160"/>
      <c r="D4" s="160"/>
      <c r="E4" s="160"/>
      <c r="F4" s="160"/>
      <c r="G4" s="160"/>
      <c r="H4" s="160"/>
      <c r="I4" s="29"/>
      <c r="J4" s="29"/>
    </row>
    <row r="5" spans="1:10" ht="18" customHeight="1">
      <c r="A5" s="118"/>
      <c r="B5" s="118"/>
      <c r="C5" s="118"/>
      <c r="D5" s="118"/>
      <c r="E5" s="118"/>
      <c r="F5" s="118"/>
      <c r="G5" s="118"/>
      <c r="H5" s="118"/>
      <c r="I5" s="119"/>
      <c r="J5" s="119"/>
    </row>
    <row r="6" spans="1:10" s="134" customFormat="1" ht="18" customHeight="1">
      <c r="A6" s="176" t="s">
        <v>137</v>
      </c>
      <c r="B6" s="176"/>
      <c r="C6" s="176"/>
      <c r="D6" s="176"/>
      <c r="E6" s="176"/>
      <c r="F6" s="176"/>
      <c r="G6" s="176"/>
      <c r="H6" s="176"/>
      <c r="I6" s="133"/>
      <c r="J6" s="133"/>
    </row>
    <row r="7" spans="1:10" ht="18">
      <c r="A7" s="4"/>
      <c r="B7" s="4"/>
      <c r="C7" s="4"/>
      <c r="D7" s="18"/>
      <c r="E7" s="18"/>
      <c r="F7" s="45"/>
      <c r="G7" s="45"/>
      <c r="H7" s="45"/>
      <c r="I7" s="5"/>
      <c r="J7" s="5"/>
    </row>
    <row r="8" spans="1:10" ht="25.5">
      <c r="A8" s="16" t="s">
        <v>7</v>
      </c>
      <c r="B8" s="15" t="s">
        <v>8</v>
      </c>
      <c r="C8" s="15" t="s">
        <v>23</v>
      </c>
      <c r="D8" s="98" t="s">
        <v>128</v>
      </c>
      <c r="E8" s="98" t="s">
        <v>129</v>
      </c>
      <c r="F8" s="46" t="s">
        <v>118</v>
      </c>
      <c r="G8" s="46" t="s">
        <v>83</v>
      </c>
      <c r="H8" s="46" t="s">
        <v>119</v>
      </c>
    </row>
    <row r="9" spans="1:10" ht="25.5">
      <c r="A9" s="7">
        <v>8</v>
      </c>
      <c r="B9" s="7"/>
      <c r="C9" s="7" t="s">
        <v>18</v>
      </c>
      <c r="D9" s="7"/>
      <c r="E9" s="7"/>
      <c r="F9" s="47"/>
      <c r="G9" s="47"/>
      <c r="H9" s="47"/>
    </row>
    <row r="10" spans="1:10">
      <c r="A10" s="7"/>
      <c r="B10" s="12">
        <v>84</v>
      </c>
      <c r="C10" s="12" t="s">
        <v>25</v>
      </c>
      <c r="D10" s="12"/>
      <c r="E10" s="12"/>
      <c r="F10" s="47"/>
      <c r="G10" s="47"/>
      <c r="H10" s="47"/>
    </row>
    <row r="11" spans="1:10" ht="25.5">
      <c r="A11" s="8"/>
      <c r="B11" s="8"/>
      <c r="C11" s="14" t="s">
        <v>26</v>
      </c>
      <c r="D11" s="14"/>
      <c r="E11" s="14"/>
      <c r="F11" s="47"/>
      <c r="G11" s="47"/>
      <c r="H11" s="47"/>
    </row>
    <row r="12" spans="1:10">
      <c r="A12" s="8" t="s">
        <v>30</v>
      </c>
      <c r="B12" s="8"/>
      <c r="C12" s="14"/>
      <c r="D12" s="14"/>
      <c r="E12" s="14"/>
      <c r="F12" s="47"/>
      <c r="G12" s="47"/>
      <c r="H12" s="47"/>
    </row>
    <row r="13" spans="1:10" ht="25.5">
      <c r="A13" s="10">
        <v>5</v>
      </c>
      <c r="B13" s="11"/>
      <c r="C13" s="19" t="s">
        <v>19</v>
      </c>
      <c r="D13" s="19"/>
      <c r="E13" s="19"/>
      <c r="F13" s="47"/>
      <c r="G13" s="47"/>
      <c r="H13" s="47"/>
    </row>
    <row r="14" spans="1:10" ht="25.5">
      <c r="A14" s="12"/>
      <c r="B14" s="12">
        <v>54</v>
      </c>
      <c r="C14" s="20" t="s">
        <v>27</v>
      </c>
      <c r="D14" s="20"/>
      <c r="E14" s="20"/>
      <c r="F14" s="47"/>
      <c r="G14" s="47"/>
      <c r="H14" s="48"/>
    </row>
    <row r="15" spans="1:10">
      <c r="A15" s="12"/>
      <c r="B15" s="12"/>
      <c r="C15" s="9" t="s">
        <v>10</v>
      </c>
      <c r="D15" s="9"/>
      <c r="E15" s="9"/>
      <c r="F15" s="47"/>
      <c r="G15" s="47"/>
      <c r="H15" s="48"/>
    </row>
    <row r="16" spans="1:10">
      <c r="A16" s="12"/>
      <c r="B16" s="12"/>
      <c r="C16" s="9" t="s">
        <v>28</v>
      </c>
      <c r="D16" s="9"/>
      <c r="E16" s="9"/>
      <c r="F16" s="47"/>
      <c r="G16" s="47"/>
      <c r="H16" s="48"/>
    </row>
    <row r="17" spans="1:8">
      <c r="A17" s="13" t="s">
        <v>30</v>
      </c>
      <c r="B17" s="11"/>
      <c r="C17" s="19"/>
      <c r="D17" s="19"/>
      <c r="E17" s="19"/>
      <c r="F17" s="47"/>
      <c r="G17" s="47"/>
      <c r="H17" s="47"/>
    </row>
    <row r="19" spans="1:8" ht="15.75">
      <c r="A19" s="177" t="s">
        <v>138</v>
      </c>
      <c r="B19" s="177"/>
      <c r="C19" s="177"/>
      <c r="D19" s="177"/>
      <c r="E19" s="177"/>
      <c r="F19" s="177"/>
      <c r="G19" s="177"/>
      <c r="H19" s="177"/>
    </row>
    <row r="21" spans="1:8" ht="25.5">
      <c r="A21" s="16" t="s">
        <v>7</v>
      </c>
      <c r="B21" s="15" t="s">
        <v>8</v>
      </c>
      <c r="C21" s="15" t="s">
        <v>23</v>
      </c>
      <c r="D21" s="98" t="s">
        <v>128</v>
      </c>
      <c r="E21" s="98" t="s">
        <v>129</v>
      </c>
      <c r="F21" s="46" t="s">
        <v>118</v>
      </c>
      <c r="G21" s="46" t="s">
        <v>83</v>
      </c>
      <c r="H21" s="46" t="s">
        <v>119</v>
      </c>
    </row>
    <row r="22" spans="1:8">
      <c r="A22" s="7"/>
      <c r="B22" s="7"/>
      <c r="C22" s="7" t="s">
        <v>139</v>
      </c>
      <c r="D22" s="7"/>
      <c r="E22" s="7"/>
      <c r="F22" s="47"/>
      <c r="G22" s="47"/>
      <c r="H22" s="47"/>
    </row>
    <row r="23" spans="1:8">
      <c r="A23" s="7">
        <v>1</v>
      </c>
      <c r="B23" s="12"/>
      <c r="C23" s="7" t="s">
        <v>10</v>
      </c>
      <c r="D23" s="12"/>
      <c r="E23" s="12"/>
      <c r="F23" s="47"/>
      <c r="G23" s="47"/>
      <c r="H23" s="47"/>
    </row>
    <row r="24" spans="1:8">
      <c r="A24" s="8"/>
      <c r="B24" s="8">
        <v>11</v>
      </c>
      <c r="C24" s="50" t="s">
        <v>10</v>
      </c>
      <c r="D24" s="14"/>
      <c r="E24" s="14"/>
      <c r="F24" s="47"/>
      <c r="G24" s="47"/>
      <c r="H24" s="47"/>
    </row>
    <row r="25" spans="1:8">
      <c r="A25" s="8"/>
      <c r="B25" s="8">
        <v>12</v>
      </c>
      <c r="C25" s="50" t="s">
        <v>140</v>
      </c>
      <c r="D25" s="14"/>
      <c r="E25" s="14"/>
      <c r="F25" s="47"/>
      <c r="G25" s="47"/>
      <c r="H25" s="47"/>
    </row>
    <row r="26" spans="1:8">
      <c r="A26" s="10"/>
      <c r="B26" s="11" t="s">
        <v>30</v>
      </c>
      <c r="C26" s="19" t="s">
        <v>30</v>
      </c>
      <c r="D26" s="19"/>
      <c r="E26" s="19"/>
      <c r="F26" s="47"/>
      <c r="G26" s="47"/>
      <c r="H26" s="47"/>
    </row>
    <row r="27" spans="1:8">
      <c r="A27" s="7">
        <v>3</v>
      </c>
      <c r="B27" s="12"/>
      <c r="C27" s="19" t="s">
        <v>28</v>
      </c>
      <c r="D27" s="20"/>
      <c r="E27" s="20"/>
      <c r="F27" s="47"/>
      <c r="G27" s="47"/>
      <c r="H27" s="48"/>
    </row>
    <row r="28" spans="1:8">
      <c r="A28" s="12"/>
      <c r="B28" s="12">
        <v>31</v>
      </c>
      <c r="C28" s="26" t="s">
        <v>28</v>
      </c>
      <c r="D28" s="9"/>
      <c r="E28" s="9"/>
      <c r="F28" s="47"/>
      <c r="G28" s="47"/>
      <c r="H28" s="48"/>
    </row>
    <row r="29" spans="1:8">
      <c r="A29" s="12"/>
      <c r="B29" s="12" t="s">
        <v>30</v>
      </c>
      <c r="C29" s="26" t="s">
        <v>30</v>
      </c>
      <c r="D29" s="9"/>
      <c r="E29" s="9"/>
      <c r="F29" s="47"/>
      <c r="G29" s="47"/>
      <c r="H29" s="48"/>
    </row>
    <row r="30" spans="1:8">
      <c r="A30" s="13"/>
      <c r="B30" s="11"/>
      <c r="C30" s="19"/>
      <c r="D30" s="19"/>
      <c r="E30" s="19"/>
      <c r="F30" s="47"/>
      <c r="G30" s="47"/>
      <c r="H30" s="47"/>
    </row>
    <row r="31" spans="1:8">
      <c r="A31" s="7"/>
      <c r="B31" s="7"/>
      <c r="C31" s="7" t="s">
        <v>141</v>
      </c>
      <c r="D31" s="7"/>
      <c r="E31" s="7"/>
      <c r="F31" s="47"/>
      <c r="G31" s="47"/>
      <c r="H31" s="47"/>
    </row>
    <row r="32" spans="1:8">
      <c r="A32" s="7">
        <v>1</v>
      </c>
      <c r="B32" s="12"/>
      <c r="C32" s="7" t="s">
        <v>10</v>
      </c>
      <c r="D32" s="12"/>
      <c r="E32" s="12"/>
      <c r="F32" s="47"/>
      <c r="G32" s="47"/>
      <c r="H32" s="47"/>
    </row>
    <row r="33" spans="1:8">
      <c r="A33" s="8"/>
      <c r="B33" s="8">
        <v>11</v>
      </c>
      <c r="C33" s="50" t="s">
        <v>10</v>
      </c>
      <c r="D33" s="14"/>
      <c r="E33" s="14"/>
      <c r="F33" s="47"/>
      <c r="G33" s="47"/>
      <c r="H33" s="47"/>
    </row>
    <row r="34" spans="1:8">
      <c r="A34" s="8"/>
      <c r="B34" s="8">
        <v>12</v>
      </c>
      <c r="C34" s="50" t="s">
        <v>140</v>
      </c>
      <c r="D34" s="14"/>
      <c r="E34" s="14"/>
      <c r="F34" s="47"/>
      <c r="G34" s="47"/>
      <c r="H34" s="47"/>
    </row>
    <row r="35" spans="1:8">
      <c r="A35" s="10"/>
      <c r="B35" s="11" t="s">
        <v>30</v>
      </c>
      <c r="C35" s="19" t="s">
        <v>30</v>
      </c>
      <c r="D35" s="19"/>
      <c r="E35" s="19"/>
      <c r="F35" s="47"/>
      <c r="G35" s="47"/>
      <c r="H35" s="47"/>
    </row>
    <row r="36" spans="1:8">
      <c r="A36" s="7">
        <v>3</v>
      </c>
      <c r="B36" s="12"/>
      <c r="C36" s="19" t="s">
        <v>28</v>
      </c>
      <c r="D36" s="20"/>
      <c r="E36" s="20"/>
      <c r="F36" s="47"/>
      <c r="G36" s="47"/>
      <c r="H36" s="48"/>
    </row>
    <row r="37" spans="1:8">
      <c r="A37" s="12"/>
      <c r="B37" s="12">
        <v>31</v>
      </c>
      <c r="C37" s="26" t="s">
        <v>28</v>
      </c>
      <c r="D37" s="9"/>
      <c r="E37" s="9"/>
      <c r="F37" s="47"/>
      <c r="G37" s="47"/>
      <c r="H37" s="48"/>
    </row>
    <row r="38" spans="1:8">
      <c r="A38" s="12"/>
      <c r="B38" s="12" t="s">
        <v>30</v>
      </c>
      <c r="C38" s="26" t="s">
        <v>30</v>
      </c>
      <c r="D38" s="9"/>
      <c r="E38" s="9"/>
      <c r="F38" s="47"/>
      <c r="G38" s="47"/>
      <c r="H38" s="48"/>
    </row>
    <row r="39" spans="1:8">
      <c r="A39" s="13"/>
      <c r="B39" s="11"/>
      <c r="C39" s="19"/>
      <c r="D39" s="19"/>
      <c r="E39" s="19"/>
      <c r="F39" s="47"/>
      <c r="G39" s="47"/>
      <c r="H39" s="47"/>
    </row>
  </sheetData>
  <mergeCells count="5">
    <mergeCell ref="A2:H2"/>
    <mergeCell ref="A4:H4"/>
    <mergeCell ref="A1:I1"/>
    <mergeCell ref="A6:H6"/>
    <mergeCell ref="A19:H19"/>
  </mergeCells>
  <pageMargins left="0.7" right="0.7" top="0.75" bottom="0.75" header="0.3" footer="0.3"/>
  <pageSetup paperSize="9" scale="71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59"/>
  <sheetViews>
    <sheetView tabSelected="1" topLeftCell="A37" workbookViewId="0">
      <selection activeCell="G53" sqref="G53"/>
    </sheetView>
  </sheetViews>
  <sheetFormatPr defaultRowHeight="15"/>
  <cols>
    <col min="1" max="1" width="7.42578125" bestFit="1" customWidth="1"/>
    <col min="2" max="2" width="8.42578125" bestFit="1" customWidth="1"/>
    <col min="3" max="3" width="15.7109375" customWidth="1"/>
    <col min="4" max="4" width="46.140625" customWidth="1"/>
    <col min="5" max="5" width="20.85546875" customWidth="1"/>
    <col min="6" max="6" width="23" customWidth="1"/>
    <col min="7" max="7" width="21.85546875" style="41" customWidth="1"/>
    <col min="8" max="8" width="20.42578125" style="41" customWidth="1"/>
    <col min="9" max="9" width="21.28515625" style="41" customWidth="1"/>
    <col min="10" max="11" width="24.28515625" customWidth="1"/>
  </cols>
  <sheetData>
    <row r="1" spans="1:11" ht="34.5" customHeight="1">
      <c r="A1" s="160" t="s">
        <v>115</v>
      </c>
      <c r="B1" s="160"/>
      <c r="C1" s="160"/>
      <c r="D1" s="160"/>
      <c r="E1" s="160"/>
      <c r="F1" s="160"/>
      <c r="G1" s="160"/>
      <c r="H1" s="160"/>
      <c r="I1" s="160"/>
      <c r="J1" s="160"/>
      <c r="K1" s="5"/>
    </row>
    <row r="2" spans="1:11" ht="18">
      <c r="A2" s="18"/>
      <c r="B2" s="18"/>
      <c r="C2" s="18"/>
      <c r="D2" s="18"/>
      <c r="E2" s="18"/>
      <c r="F2" s="18"/>
      <c r="G2" s="36"/>
      <c r="H2" s="36"/>
      <c r="I2" s="36"/>
      <c r="J2" s="5"/>
      <c r="K2" s="5"/>
    </row>
    <row r="3" spans="1:11" ht="18" customHeight="1">
      <c r="A3" s="160" t="s">
        <v>20</v>
      </c>
      <c r="B3" s="160"/>
      <c r="C3" s="160"/>
      <c r="D3" s="160"/>
      <c r="E3" s="160"/>
      <c r="F3" s="160"/>
      <c r="G3" s="160"/>
      <c r="H3" s="160"/>
      <c r="I3" s="160"/>
      <c r="J3" s="29"/>
      <c r="K3" s="29"/>
    </row>
    <row r="4" spans="1:11" ht="18">
      <c r="A4" s="4"/>
      <c r="B4" s="4"/>
      <c r="C4" s="4"/>
      <c r="D4" s="4"/>
      <c r="E4" s="18"/>
      <c r="F4" s="18"/>
      <c r="G4" s="36"/>
      <c r="H4" s="36"/>
      <c r="I4" s="36"/>
      <c r="J4" s="5"/>
      <c r="K4" s="5"/>
    </row>
    <row r="5" spans="1:11" ht="25.5">
      <c r="A5" s="193" t="s">
        <v>22</v>
      </c>
      <c r="B5" s="194"/>
      <c r="C5" s="195"/>
      <c r="D5" s="15" t="s">
        <v>23</v>
      </c>
      <c r="E5" s="98" t="s">
        <v>128</v>
      </c>
      <c r="F5" s="98" t="s">
        <v>129</v>
      </c>
      <c r="G5" s="42" t="s">
        <v>118</v>
      </c>
      <c r="H5" s="42" t="s">
        <v>83</v>
      </c>
      <c r="I5" s="42" t="s">
        <v>119</v>
      </c>
    </row>
    <row r="6" spans="1:11">
      <c r="A6" s="199" t="s">
        <v>53</v>
      </c>
      <c r="B6" s="200"/>
      <c r="C6" s="201"/>
      <c r="D6" s="33" t="s">
        <v>54</v>
      </c>
      <c r="E6" s="138">
        <f t="shared" ref="E6:I7" si="0">SUM(E7)</f>
        <v>4573167.13</v>
      </c>
      <c r="F6" s="138">
        <f t="shared" si="0"/>
        <v>5397103.0899999999</v>
      </c>
      <c r="G6" s="138">
        <f t="shared" si="0"/>
        <v>6445220.8399999999</v>
      </c>
      <c r="H6" s="138">
        <f t="shared" si="0"/>
        <v>6500000</v>
      </c>
      <c r="I6" s="138">
        <f t="shared" si="0"/>
        <v>6500000</v>
      </c>
    </row>
    <row r="7" spans="1:11">
      <c r="A7" s="190" t="s">
        <v>55</v>
      </c>
      <c r="B7" s="191"/>
      <c r="C7" s="192"/>
      <c r="D7" s="33" t="s">
        <v>54</v>
      </c>
      <c r="E7" s="138">
        <f t="shared" si="0"/>
        <v>4573167.13</v>
      </c>
      <c r="F7" s="138">
        <f t="shared" si="0"/>
        <v>5397103.0899999999</v>
      </c>
      <c r="G7" s="138">
        <f t="shared" si="0"/>
        <v>6445220.8399999999</v>
      </c>
      <c r="H7" s="138">
        <f t="shared" si="0"/>
        <v>6500000</v>
      </c>
      <c r="I7" s="138">
        <f t="shared" si="0"/>
        <v>6500000</v>
      </c>
    </row>
    <row r="8" spans="1:11">
      <c r="A8" s="196" t="s">
        <v>58</v>
      </c>
      <c r="B8" s="197"/>
      <c r="C8" s="198"/>
      <c r="D8" s="64" t="s">
        <v>57</v>
      </c>
      <c r="E8" s="138">
        <f>SUM(E9+E55)</f>
        <v>4573167.13</v>
      </c>
      <c r="F8" s="138">
        <f t="shared" ref="F8:H8" si="1">SUM(F9+F55)</f>
        <v>5397103.0899999999</v>
      </c>
      <c r="G8" s="138">
        <f t="shared" si="1"/>
        <v>6445220.8399999999</v>
      </c>
      <c r="H8" s="138">
        <f t="shared" si="1"/>
        <v>6500000</v>
      </c>
      <c r="I8" s="51">
        <f>SUM(I9+I55)</f>
        <v>6500000</v>
      </c>
    </row>
    <row r="9" spans="1:11" ht="25.5">
      <c r="A9" s="187" t="s">
        <v>56</v>
      </c>
      <c r="B9" s="188"/>
      <c r="C9" s="189"/>
      <c r="D9" s="64" t="s">
        <v>104</v>
      </c>
      <c r="E9" s="138">
        <f>SUM(E10+E23+E38+E41+E46)</f>
        <v>4526975.53</v>
      </c>
      <c r="F9" s="138">
        <f t="shared" ref="F9:I9" si="2">SUM(F10+F23+F38+F41+F46)</f>
        <v>5365703.09</v>
      </c>
      <c r="G9" s="138">
        <f t="shared" si="2"/>
        <v>6415295.8399999999</v>
      </c>
      <c r="H9" s="138">
        <f t="shared" si="2"/>
        <v>6455395</v>
      </c>
      <c r="I9" s="138">
        <f t="shared" si="2"/>
        <v>6455395</v>
      </c>
    </row>
    <row r="10" spans="1:11">
      <c r="A10" s="184" t="s">
        <v>59</v>
      </c>
      <c r="B10" s="185"/>
      <c r="C10" s="186"/>
      <c r="D10" s="33" t="s">
        <v>13</v>
      </c>
      <c r="E10" s="138">
        <f>SUM(E11+E13+E15+E17+E19+E21)</f>
        <v>3721757.67</v>
      </c>
      <c r="F10" s="138">
        <f t="shared" ref="F10:H10" si="3">SUM(F11+F13+F15+F17+F19+F21)</f>
        <v>4507992.82</v>
      </c>
      <c r="G10" s="138">
        <f t="shared" si="3"/>
        <v>5369199.1600000001</v>
      </c>
      <c r="H10" s="138">
        <f t="shared" si="3"/>
        <v>5442700</v>
      </c>
      <c r="I10" s="138">
        <f t="shared" ref="I10" si="4">SUM(I11+I13+I15+I17+I19)</f>
        <v>5442700</v>
      </c>
    </row>
    <row r="11" spans="1:11">
      <c r="A11" s="181" t="s">
        <v>60</v>
      </c>
      <c r="B11" s="182"/>
      <c r="C11" s="183"/>
      <c r="D11" s="25" t="s">
        <v>103</v>
      </c>
      <c r="E11" s="139">
        <f>SUM(E12)</f>
        <v>3654090.78</v>
      </c>
      <c r="F11" s="139">
        <v>4309750</v>
      </c>
      <c r="G11" s="43">
        <f>SUM(G12)</f>
        <v>5020915.17</v>
      </c>
      <c r="H11" s="43">
        <f t="shared" ref="H11:I11" si="5">SUM(H12)</f>
        <v>5152700</v>
      </c>
      <c r="I11" s="43">
        <f t="shared" si="5"/>
        <v>5152700</v>
      </c>
    </row>
    <row r="12" spans="1:11">
      <c r="A12" s="178">
        <v>31</v>
      </c>
      <c r="B12" s="179"/>
      <c r="C12" s="180"/>
      <c r="D12" s="25" t="s">
        <v>13</v>
      </c>
      <c r="E12" s="139">
        <v>3654090.78</v>
      </c>
      <c r="F12" s="139">
        <v>0</v>
      </c>
      <c r="G12" s="43">
        <v>5020915.17</v>
      </c>
      <c r="H12" s="43">
        <v>5152700</v>
      </c>
      <c r="I12" s="43">
        <v>5152700</v>
      </c>
    </row>
    <row r="13" spans="1:11">
      <c r="A13" s="128"/>
      <c r="B13" s="129" t="s">
        <v>76</v>
      </c>
      <c r="C13" s="130"/>
      <c r="D13" s="25" t="s">
        <v>73</v>
      </c>
      <c r="E13" s="139">
        <f>SUM(E14)</f>
        <v>65107.43</v>
      </c>
      <c r="F13" s="139">
        <f t="shared" ref="F13:I13" si="6">SUM(F14)</f>
        <v>0</v>
      </c>
      <c r="G13" s="139">
        <f t="shared" si="6"/>
        <v>21000</v>
      </c>
      <c r="H13" s="139">
        <f t="shared" si="6"/>
        <v>40000</v>
      </c>
      <c r="I13" s="139">
        <f t="shared" si="6"/>
        <v>40000</v>
      </c>
    </row>
    <row r="14" spans="1:11">
      <c r="A14" s="128"/>
      <c r="B14" s="129"/>
      <c r="C14" s="130">
        <v>31</v>
      </c>
      <c r="D14" s="25" t="s">
        <v>13</v>
      </c>
      <c r="E14" s="139">
        <v>65107.43</v>
      </c>
      <c r="F14" s="139">
        <v>0</v>
      </c>
      <c r="G14" s="43">
        <v>21000</v>
      </c>
      <c r="H14" s="43">
        <v>40000</v>
      </c>
      <c r="I14" s="43">
        <v>40000</v>
      </c>
    </row>
    <row r="15" spans="1:11">
      <c r="A15" s="128"/>
      <c r="B15" s="129" t="s">
        <v>113</v>
      </c>
      <c r="C15" s="130"/>
      <c r="D15" s="25" t="s">
        <v>155</v>
      </c>
      <c r="E15" s="139">
        <f>SUM(E16)</f>
        <v>0</v>
      </c>
      <c r="F15" s="139">
        <f t="shared" ref="F15:I15" si="7">SUM(F16)</f>
        <v>184250</v>
      </c>
      <c r="G15" s="139">
        <f t="shared" si="7"/>
        <v>232684.83</v>
      </c>
      <c r="H15" s="139">
        <f t="shared" si="7"/>
        <v>250000</v>
      </c>
      <c r="I15" s="139">
        <f t="shared" si="7"/>
        <v>250000</v>
      </c>
    </row>
    <row r="16" spans="1:11">
      <c r="A16" s="128"/>
      <c r="B16" s="129"/>
      <c r="C16" s="130">
        <v>31</v>
      </c>
      <c r="D16" s="25" t="s">
        <v>13</v>
      </c>
      <c r="E16" s="139"/>
      <c r="F16" s="139">
        <v>184250</v>
      </c>
      <c r="G16" s="147">
        <v>232684.83</v>
      </c>
      <c r="H16" s="147">
        <v>250000</v>
      </c>
      <c r="I16" s="147">
        <v>250000</v>
      </c>
    </row>
    <row r="17" spans="1:9">
      <c r="A17" s="66"/>
      <c r="B17" s="129" t="s">
        <v>77</v>
      </c>
      <c r="C17" s="68"/>
      <c r="D17" s="25" t="s">
        <v>78</v>
      </c>
      <c r="E17" s="139">
        <f>SUM(E18)</f>
        <v>2559.46</v>
      </c>
      <c r="F17" s="139">
        <f t="shared" ref="F17:H17" si="8">SUM(F18)</f>
        <v>0</v>
      </c>
      <c r="G17" s="139">
        <f t="shared" si="8"/>
        <v>0</v>
      </c>
      <c r="H17" s="139">
        <f t="shared" si="8"/>
        <v>0</v>
      </c>
      <c r="I17" s="43">
        <f t="shared" ref="I17" si="9">SUM(I18)</f>
        <v>0</v>
      </c>
    </row>
    <row r="18" spans="1:9">
      <c r="A18" s="66"/>
      <c r="B18" s="67"/>
      <c r="C18" s="68">
        <v>31</v>
      </c>
      <c r="D18" s="25" t="s">
        <v>13</v>
      </c>
      <c r="E18" s="139">
        <v>2559.46</v>
      </c>
      <c r="F18" s="139"/>
      <c r="G18" s="43"/>
      <c r="H18" s="43"/>
      <c r="I18" s="44"/>
    </row>
    <row r="19" spans="1:9">
      <c r="A19" s="66" t="s">
        <v>112</v>
      </c>
      <c r="B19" s="65" t="s">
        <v>111</v>
      </c>
      <c r="C19" s="68"/>
      <c r="D19" s="25" t="s">
        <v>121</v>
      </c>
      <c r="E19" s="139">
        <f>SUM(E20)</f>
        <v>0</v>
      </c>
      <c r="F19" s="139">
        <f t="shared" ref="F19:I19" si="10">SUM(F20)</f>
        <v>13992.82</v>
      </c>
      <c r="G19" s="139">
        <f t="shared" si="10"/>
        <v>0</v>
      </c>
      <c r="H19" s="139">
        <f t="shared" si="10"/>
        <v>0</v>
      </c>
      <c r="I19" s="139">
        <f t="shared" si="10"/>
        <v>0</v>
      </c>
    </row>
    <row r="20" spans="1:9">
      <c r="A20" s="66"/>
      <c r="B20" s="67"/>
      <c r="C20" s="68">
        <v>31</v>
      </c>
      <c r="D20" s="25" t="s">
        <v>13</v>
      </c>
      <c r="E20" s="139"/>
      <c r="F20" s="139">
        <v>13992.82</v>
      </c>
      <c r="G20" s="43"/>
      <c r="H20" s="43">
        <v>0</v>
      </c>
      <c r="I20" s="44">
        <v>0</v>
      </c>
    </row>
    <row r="21" spans="1:9">
      <c r="A21" s="150"/>
      <c r="B21" s="151"/>
      <c r="C21" s="152" t="s">
        <v>76</v>
      </c>
      <c r="D21" s="25" t="s">
        <v>73</v>
      </c>
      <c r="E21" s="139">
        <f>SUM(E22)</f>
        <v>0</v>
      </c>
      <c r="F21" s="139">
        <f t="shared" ref="F21:I21" si="11">SUM(F22)</f>
        <v>0</v>
      </c>
      <c r="G21" s="139">
        <f t="shared" si="11"/>
        <v>94599.16</v>
      </c>
      <c r="H21" s="139">
        <f t="shared" si="11"/>
        <v>0</v>
      </c>
      <c r="I21" s="139">
        <f t="shared" si="11"/>
        <v>0</v>
      </c>
    </row>
    <row r="22" spans="1:9">
      <c r="A22" s="150"/>
      <c r="B22" s="151"/>
      <c r="C22" s="152">
        <v>92</v>
      </c>
      <c r="D22" s="25" t="s">
        <v>168</v>
      </c>
      <c r="E22" s="139">
        <v>0</v>
      </c>
      <c r="F22" s="139"/>
      <c r="G22" s="147">
        <v>94599.16</v>
      </c>
      <c r="H22" s="147"/>
      <c r="I22" s="148"/>
    </row>
    <row r="23" spans="1:9">
      <c r="A23" s="184" t="s">
        <v>62</v>
      </c>
      <c r="B23" s="185"/>
      <c r="C23" s="186"/>
      <c r="D23" s="33" t="s">
        <v>24</v>
      </c>
      <c r="E23" s="138">
        <f>SUM(E24+E26+E28+E30+E32+E36)</f>
        <v>763495.73</v>
      </c>
      <c r="F23" s="138">
        <f t="shared" ref="F23:I23" si="12">SUM(F24+F26+F28+F30+F32+F36)</f>
        <v>818710.27</v>
      </c>
      <c r="G23" s="138">
        <f t="shared" si="12"/>
        <v>968056.68</v>
      </c>
      <c r="H23" s="138">
        <f t="shared" si="12"/>
        <v>973155</v>
      </c>
      <c r="I23" s="138">
        <f t="shared" si="12"/>
        <v>973155</v>
      </c>
    </row>
    <row r="24" spans="1:9">
      <c r="A24" s="181" t="s">
        <v>67</v>
      </c>
      <c r="B24" s="182"/>
      <c r="C24" s="183"/>
      <c r="D24" s="25" t="s">
        <v>10</v>
      </c>
      <c r="E24" s="139">
        <f>SUM(E25)</f>
        <v>100811.94</v>
      </c>
      <c r="F24" s="139">
        <f>SUM(F25)</f>
        <v>120000</v>
      </c>
      <c r="G24" s="43">
        <f>SUM(G25)</f>
        <v>296999.15999999997</v>
      </c>
      <c r="H24" s="43">
        <f t="shared" ref="H24:I24" si="13">SUM(H25)</f>
        <v>218000</v>
      </c>
      <c r="I24" s="43">
        <f t="shared" si="13"/>
        <v>218000</v>
      </c>
    </row>
    <row r="25" spans="1:9">
      <c r="A25" s="34"/>
      <c r="B25" s="35"/>
      <c r="C25" s="52">
        <v>32</v>
      </c>
      <c r="D25" s="25" t="s">
        <v>24</v>
      </c>
      <c r="E25" s="139">
        <v>100811.94</v>
      </c>
      <c r="F25" s="139">
        <v>120000</v>
      </c>
      <c r="G25" s="43">
        <v>296999.15999999997</v>
      </c>
      <c r="H25" s="43">
        <v>218000</v>
      </c>
      <c r="I25" s="43">
        <v>218000</v>
      </c>
    </row>
    <row r="26" spans="1:9">
      <c r="A26" s="34"/>
      <c r="B26" s="35"/>
      <c r="C26" s="55" t="s">
        <v>81</v>
      </c>
      <c r="D26" s="25" t="s">
        <v>82</v>
      </c>
      <c r="E26" s="139">
        <f>SUM(E27)</f>
        <v>114111.4</v>
      </c>
      <c r="F26" s="139">
        <f>SUM(F27)</f>
        <v>90598.09</v>
      </c>
      <c r="G26" s="43">
        <f>SUM(G27)</f>
        <v>215000</v>
      </c>
      <c r="H26" s="43">
        <f t="shared" ref="H26:I26" si="14">SUM(H27)</f>
        <v>150000</v>
      </c>
      <c r="I26" s="43">
        <f t="shared" si="14"/>
        <v>150000</v>
      </c>
    </row>
    <row r="27" spans="1:9">
      <c r="A27" s="34"/>
      <c r="B27" s="35"/>
      <c r="C27" s="55">
        <v>32</v>
      </c>
      <c r="D27" s="25" t="s">
        <v>24</v>
      </c>
      <c r="E27" s="139">
        <v>114111.4</v>
      </c>
      <c r="F27" s="139">
        <v>90598.09</v>
      </c>
      <c r="G27" s="43">
        <v>215000</v>
      </c>
      <c r="H27" s="43">
        <v>150000</v>
      </c>
      <c r="I27" s="43">
        <v>150000</v>
      </c>
    </row>
    <row r="28" spans="1:9">
      <c r="A28" s="34"/>
      <c r="B28" s="35"/>
      <c r="C28" s="52" t="s">
        <v>76</v>
      </c>
      <c r="D28" s="25" t="s">
        <v>73</v>
      </c>
      <c r="E28" s="139">
        <f>SUM(E29)</f>
        <v>528827.27</v>
      </c>
      <c r="F28" s="139">
        <f>SUM(F29)</f>
        <v>587712.18000000005</v>
      </c>
      <c r="G28" s="43">
        <f>SUM(G29)</f>
        <v>427399.86</v>
      </c>
      <c r="H28" s="43">
        <f t="shared" ref="H28:I28" si="15">SUM(H29)</f>
        <v>582155</v>
      </c>
      <c r="I28" s="43">
        <f t="shared" si="15"/>
        <v>582155</v>
      </c>
    </row>
    <row r="29" spans="1:9">
      <c r="A29" s="34"/>
      <c r="B29" s="35"/>
      <c r="C29" s="52">
        <v>32</v>
      </c>
      <c r="D29" s="25" t="s">
        <v>24</v>
      </c>
      <c r="E29" s="139">
        <v>528827.27</v>
      </c>
      <c r="F29" s="139">
        <v>587712.18000000005</v>
      </c>
      <c r="G29" s="43">
        <v>427399.86</v>
      </c>
      <c r="H29" s="43">
        <v>582155</v>
      </c>
      <c r="I29" s="43">
        <v>582155</v>
      </c>
    </row>
    <row r="30" spans="1:9">
      <c r="A30" s="34"/>
      <c r="B30" s="35"/>
      <c r="C30" s="52" t="s">
        <v>77</v>
      </c>
      <c r="D30" s="25" t="s">
        <v>78</v>
      </c>
      <c r="E30" s="139">
        <f>SUM(E31)</f>
        <v>18179.52</v>
      </c>
      <c r="F30" s="139">
        <f>SUM(F31)</f>
        <v>20400</v>
      </c>
      <c r="G30" s="43">
        <f>SUM(G31)</f>
        <v>23000</v>
      </c>
      <c r="H30" s="43">
        <f t="shared" ref="H30:I30" si="16">SUM(H31)</f>
        <v>23000</v>
      </c>
      <c r="I30" s="43">
        <f t="shared" si="16"/>
        <v>23000</v>
      </c>
    </row>
    <row r="31" spans="1:9">
      <c r="A31" s="34"/>
      <c r="B31" s="35"/>
      <c r="C31" s="52">
        <v>32</v>
      </c>
      <c r="D31" s="25" t="s">
        <v>24</v>
      </c>
      <c r="E31" s="139">
        <v>18179.52</v>
      </c>
      <c r="F31" s="139">
        <v>20400</v>
      </c>
      <c r="G31" s="43">
        <v>23000</v>
      </c>
      <c r="H31" s="43">
        <v>23000</v>
      </c>
      <c r="I31" s="43">
        <v>23000</v>
      </c>
    </row>
    <row r="32" spans="1:9">
      <c r="A32" s="34"/>
      <c r="B32" s="35"/>
      <c r="C32" s="130" t="s">
        <v>150</v>
      </c>
      <c r="D32" s="25" t="s">
        <v>131</v>
      </c>
      <c r="E32" s="139">
        <f>SUM(E33)</f>
        <v>1565.6</v>
      </c>
      <c r="F32" s="139"/>
      <c r="G32" s="43">
        <f>SUM(G33)</f>
        <v>0</v>
      </c>
      <c r="H32" s="43">
        <f t="shared" ref="H32:I32" si="17">SUM(H33)</f>
        <v>0</v>
      </c>
      <c r="I32" s="43">
        <f t="shared" si="17"/>
        <v>0</v>
      </c>
    </row>
    <row r="33" spans="1:9">
      <c r="A33" s="34"/>
      <c r="B33" s="35"/>
      <c r="C33" s="68">
        <v>32</v>
      </c>
      <c r="D33" s="25" t="s">
        <v>24</v>
      </c>
      <c r="E33" s="139">
        <v>1565.6</v>
      </c>
      <c r="F33" s="139"/>
      <c r="G33" s="43"/>
      <c r="H33" s="43">
        <v>0</v>
      </c>
      <c r="I33" s="44">
        <v>0</v>
      </c>
    </row>
    <row r="34" spans="1:9">
      <c r="A34" s="34"/>
      <c r="B34" s="35"/>
      <c r="C34" s="130" t="s">
        <v>114</v>
      </c>
      <c r="D34" s="25" t="s">
        <v>156</v>
      </c>
      <c r="E34" s="139">
        <f>SUM(E35)</f>
        <v>0</v>
      </c>
      <c r="F34" s="139">
        <f t="shared" ref="F34:I34" si="18">SUM(F35)</f>
        <v>109401.91</v>
      </c>
      <c r="G34" s="139">
        <f t="shared" si="18"/>
        <v>0</v>
      </c>
      <c r="H34" s="139">
        <f t="shared" si="18"/>
        <v>0</v>
      </c>
      <c r="I34" s="139">
        <f t="shared" si="18"/>
        <v>0</v>
      </c>
    </row>
    <row r="35" spans="1:9">
      <c r="A35" s="34"/>
      <c r="B35" s="35"/>
      <c r="C35" s="130">
        <v>32</v>
      </c>
      <c r="D35" s="25" t="s">
        <v>24</v>
      </c>
      <c r="E35" s="139">
        <v>0</v>
      </c>
      <c r="F35" s="139">
        <v>109401.91</v>
      </c>
      <c r="G35" s="147"/>
      <c r="H35" s="147"/>
      <c r="I35" s="148"/>
    </row>
    <row r="36" spans="1:9">
      <c r="A36" s="34"/>
      <c r="B36" s="35"/>
      <c r="C36" s="152" t="s">
        <v>114</v>
      </c>
      <c r="D36" s="25" t="s">
        <v>165</v>
      </c>
      <c r="E36" s="139">
        <f>SUM(E37)</f>
        <v>0</v>
      </c>
      <c r="F36" s="139">
        <f t="shared" ref="F36:I36" si="19">SUM(F37)</f>
        <v>0</v>
      </c>
      <c r="G36" s="139">
        <f t="shared" si="19"/>
        <v>5657.66</v>
      </c>
      <c r="H36" s="139">
        <f t="shared" si="19"/>
        <v>0</v>
      </c>
      <c r="I36" s="139">
        <f t="shared" si="19"/>
        <v>0</v>
      </c>
    </row>
    <row r="37" spans="1:9">
      <c r="A37" s="34"/>
      <c r="B37" s="35"/>
      <c r="C37" s="152">
        <v>32</v>
      </c>
      <c r="D37" s="25" t="s">
        <v>24</v>
      </c>
      <c r="E37" s="139">
        <v>0</v>
      </c>
      <c r="F37" s="139"/>
      <c r="G37" s="147">
        <v>5657.66</v>
      </c>
      <c r="H37" s="147"/>
      <c r="I37" s="148"/>
    </row>
    <row r="38" spans="1:9">
      <c r="A38" s="34"/>
      <c r="B38" s="35"/>
      <c r="C38" s="140" t="s">
        <v>151</v>
      </c>
      <c r="D38" s="132" t="s">
        <v>133</v>
      </c>
      <c r="E38" s="138">
        <f>SUM(E39)</f>
        <v>30</v>
      </c>
      <c r="F38" s="138">
        <f t="shared" ref="F38:I38" si="20">SUM(F39)</f>
        <v>0</v>
      </c>
      <c r="G38" s="138">
        <f t="shared" si="20"/>
        <v>0</v>
      </c>
      <c r="H38" s="138">
        <f t="shared" si="20"/>
        <v>0</v>
      </c>
      <c r="I38" s="138">
        <f t="shared" si="20"/>
        <v>0</v>
      </c>
    </row>
    <row r="39" spans="1:9">
      <c r="A39" s="34"/>
      <c r="B39" s="35"/>
      <c r="C39" s="130" t="s">
        <v>76</v>
      </c>
      <c r="D39" s="25" t="s">
        <v>73</v>
      </c>
      <c r="E39" s="139">
        <f>SUM(E40)</f>
        <v>30</v>
      </c>
      <c r="F39" s="139">
        <f t="shared" ref="F39:I39" si="21">SUM(F40)</f>
        <v>0</v>
      </c>
      <c r="G39" s="139">
        <f t="shared" si="21"/>
        <v>0</v>
      </c>
      <c r="H39" s="139">
        <f t="shared" si="21"/>
        <v>0</v>
      </c>
      <c r="I39" s="139">
        <f t="shared" si="21"/>
        <v>0</v>
      </c>
    </row>
    <row r="40" spans="1:9">
      <c r="A40" s="34"/>
      <c r="B40" s="35"/>
      <c r="C40" s="130">
        <v>38</v>
      </c>
      <c r="D40" s="25" t="s">
        <v>133</v>
      </c>
      <c r="E40" s="139">
        <v>30</v>
      </c>
      <c r="F40" s="139">
        <v>0</v>
      </c>
      <c r="G40" s="43"/>
      <c r="H40" s="43"/>
      <c r="I40" s="44"/>
    </row>
    <row r="41" spans="1:9">
      <c r="A41" s="184" t="s">
        <v>68</v>
      </c>
      <c r="B41" s="185"/>
      <c r="C41" s="186"/>
      <c r="D41" s="33" t="s">
        <v>47</v>
      </c>
      <c r="E41" s="138">
        <f>SUM(E42+E44)</f>
        <v>3447.13</v>
      </c>
      <c r="F41" s="138">
        <f>SUM(F42+F44)</f>
        <v>3400</v>
      </c>
      <c r="G41" s="51">
        <f>SUM(G42+G44)</f>
        <v>40</v>
      </c>
      <c r="H41" s="51">
        <f t="shared" ref="H41:I41" si="22">SUM(H42+H44)</f>
        <v>40</v>
      </c>
      <c r="I41" s="51">
        <f t="shared" si="22"/>
        <v>40</v>
      </c>
    </row>
    <row r="42" spans="1:9">
      <c r="A42" s="34"/>
      <c r="B42" s="35"/>
      <c r="C42" s="52" t="s">
        <v>63</v>
      </c>
      <c r="D42" s="25" t="s">
        <v>102</v>
      </c>
      <c r="E42" s="139">
        <f>SUM(E43)</f>
        <v>0.33</v>
      </c>
      <c r="F42" s="139">
        <f>SUM(F43)</f>
        <v>5</v>
      </c>
      <c r="G42" s="43">
        <f>SUM(G43)</f>
        <v>20</v>
      </c>
      <c r="H42" s="43">
        <f t="shared" ref="H42:I42" si="23">SUM(H43)</f>
        <v>20</v>
      </c>
      <c r="I42" s="43">
        <f t="shared" si="23"/>
        <v>20</v>
      </c>
    </row>
    <row r="43" spans="1:9">
      <c r="A43" s="34"/>
      <c r="B43" s="35"/>
      <c r="C43" s="52">
        <v>34</v>
      </c>
      <c r="D43" s="25" t="s">
        <v>47</v>
      </c>
      <c r="E43" s="139">
        <v>0.33</v>
      </c>
      <c r="F43" s="139">
        <v>5</v>
      </c>
      <c r="G43" s="43">
        <v>20</v>
      </c>
      <c r="H43" s="43">
        <v>20</v>
      </c>
      <c r="I43" s="43">
        <v>20</v>
      </c>
    </row>
    <row r="44" spans="1:9">
      <c r="A44" s="34"/>
      <c r="B44" s="35"/>
      <c r="C44" s="52" t="s">
        <v>76</v>
      </c>
      <c r="D44" s="25" t="s">
        <v>73</v>
      </c>
      <c r="E44" s="139">
        <f>SUM(E45)</f>
        <v>3446.8</v>
      </c>
      <c r="F44" s="139">
        <f>SUM(F45)</f>
        <v>3395</v>
      </c>
      <c r="G44" s="43">
        <f>SUM(G45)</f>
        <v>20</v>
      </c>
      <c r="H44" s="43">
        <f t="shared" ref="H44:I44" si="24">SUM(H45)</f>
        <v>20</v>
      </c>
      <c r="I44" s="43">
        <f t="shared" si="24"/>
        <v>20</v>
      </c>
    </row>
    <row r="45" spans="1:9">
      <c r="A45" s="34"/>
      <c r="B45" s="35"/>
      <c r="C45" s="52">
        <v>34</v>
      </c>
      <c r="D45" s="25" t="s">
        <v>47</v>
      </c>
      <c r="E45" s="139">
        <v>3446.8</v>
      </c>
      <c r="F45" s="139">
        <v>3395</v>
      </c>
      <c r="G45" s="43">
        <v>20</v>
      </c>
      <c r="H45" s="43">
        <v>20</v>
      </c>
      <c r="I45" s="43">
        <v>20</v>
      </c>
    </row>
    <row r="46" spans="1:9">
      <c r="A46" s="184" t="s">
        <v>64</v>
      </c>
      <c r="B46" s="185"/>
      <c r="C46" s="186"/>
      <c r="D46" s="33" t="s">
        <v>65</v>
      </c>
      <c r="E46" s="138">
        <f>SUM(E47+E49+E51+E53)</f>
        <v>38245</v>
      </c>
      <c r="F46" s="138">
        <f t="shared" ref="F46:I46" si="25">SUM(F47+F49+F51+F53)</f>
        <v>35600</v>
      </c>
      <c r="G46" s="138">
        <f t="shared" si="25"/>
        <v>78000</v>
      </c>
      <c r="H46" s="138">
        <f t="shared" si="25"/>
        <v>39500</v>
      </c>
      <c r="I46" s="138">
        <f t="shared" si="25"/>
        <v>39500</v>
      </c>
    </row>
    <row r="47" spans="1:9">
      <c r="A47" s="62"/>
      <c r="B47" s="63"/>
      <c r="C47" s="61" t="s">
        <v>60</v>
      </c>
      <c r="D47" s="25" t="s">
        <v>10</v>
      </c>
      <c r="E47" s="139">
        <f>SUM(E48)</f>
        <v>0</v>
      </c>
      <c r="F47" s="139">
        <f>SUM(F48)</f>
        <v>35600</v>
      </c>
      <c r="G47" s="43">
        <f>SUM(G48)</f>
        <v>59000</v>
      </c>
      <c r="H47" s="43">
        <f t="shared" ref="H47:I47" si="26">SUM(H48)</f>
        <v>20000</v>
      </c>
      <c r="I47" s="43">
        <f t="shared" si="26"/>
        <v>20000</v>
      </c>
    </row>
    <row r="48" spans="1:9">
      <c r="A48" s="62"/>
      <c r="B48" s="63"/>
      <c r="C48" s="61">
        <v>42</v>
      </c>
      <c r="D48" s="25" t="s">
        <v>66</v>
      </c>
      <c r="E48" s="139">
        <v>0</v>
      </c>
      <c r="F48" s="139">
        <v>35600</v>
      </c>
      <c r="G48" s="43">
        <v>59000</v>
      </c>
      <c r="H48" s="43">
        <v>20000</v>
      </c>
      <c r="I48" s="43">
        <v>20000</v>
      </c>
    </row>
    <row r="49" spans="1:9">
      <c r="A49" s="32"/>
      <c r="B49" s="54"/>
      <c r="C49" s="52" t="s">
        <v>76</v>
      </c>
      <c r="D49" s="25" t="s">
        <v>73</v>
      </c>
      <c r="E49" s="139">
        <f>SUM(E50)</f>
        <v>5995</v>
      </c>
      <c r="F49" s="139"/>
      <c r="G49" s="43">
        <f>SUM(G50)</f>
        <v>18891.099999999999</v>
      </c>
      <c r="H49" s="43">
        <f t="shared" ref="H49:I49" si="27">SUM(H50)</f>
        <v>19500</v>
      </c>
      <c r="I49" s="43">
        <f t="shared" si="27"/>
        <v>19500</v>
      </c>
    </row>
    <row r="50" spans="1:9">
      <c r="A50" s="32"/>
      <c r="B50" s="53"/>
      <c r="C50" s="52">
        <v>42</v>
      </c>
      <c r="D50" s="25" t="s">
        <v>66</v>
      </c>
      <c r="E50" s="139">
        <v>5995</v>
      </c>
      <c r="F50" s="139"/>
      <c r="G50" s="43">
        <v>18891.099999999999</v>
      </c>
      <c r="H50" s="43">
        <v>19500</v>
      </c>
      <c r="I50" s="43">
        <v>19500</v>
      </c>
    </row>
    <row r="51" spans="1:9">
      <c r="A51" s="131"/>
      <c r="B51" s="53"/>
      <c r="C51" s="130" t="s">
        <v>81</v>
      </c>
      <c r="D51" s="25" t="s">
        <v>152</v>
      </c>
      <c r="E51" s="139">
        <f>SUM(E52)</f>
        <v>32250</v>
      </c>
      <c r="F51" s="139">
        <f t="shared" ref="F51:I51" si="28">SUM(F52)</f>
        <v>0</v>
      </c>
      <c r="G51" s="139">
        <f t="shared" si="28"/>
        <v>0</v>
      </c>
      <c r="H51" s="139">
        <f t="shared" si="28"/>
        <v>0</v>
      </c>
      <c r="I51" s="139">
        <f t="shared" si="28"/>
        <v>0</v>
      </c>
    </row>
    <row r="52" spans="1:9">
      <c r="A52" s="131"/>
      <c r="B52" s="53"/>
      <c r="C52" s="130">
        <v>42</v>
      </c>
      <c r="D52" s="25" t="s">
        <v>66</v>
      </c>
      <c r="E52" s="139">
        <v>32250</v>
      </c>
      <c r="F52" s="139"/>
      <c r="G52" s="43">
        <v>0</v>
      </c>
      <c r="H52" s="43"/>
      <c r="I52" s="43"/>
    </row>
    <row r="53" spans="1:9">
      <c r="A53" s="149"/>
      <c r="B53" s="53"/>
      <c r="C53" s="152" t="s">
        <v>166</v>
      </c>
      <c r="D53" s="12" t="s">
        <v>167</v>
      </c>
      <c r="E53" s="139">
        <f>SUM(E54)</f>
        <v>0</v>
      </c>
      <c r="F53" s="139">
        <f t="shared" ref="F53:I53" si="29">SUM(F54)</f>
        <v>0</v>
      </c>
      <c r="G53" s="139">
        <f t="shared" si="29"/>
        <v>108.9</v>
      </c>
      <c r="H53" s="139">
        <f t="shared" si="29"/>
        <v>0</v>
      </c>
      <c r="I53" s="139">
        <f t="shared" si="29"/>
        <v>0</v>
      </c>
    </row>
    <row r="54" spans="1:9">
      <c r="A54" s="149"/>
      <c r="B54" s="53"/>
      <c r="C54" s="152">
        <v>42</v>
      </c>
      <c r="D54" s="25" t="s">
        <v>66</v>
      </c>
      <c r="E54" s="139">
        <v>0</v>
      </c>
      <c r="F54" s="139"/>
      <c r="G54" s="43">
        <v>108.9</v>
      </c>
      <c r="H54" s="43"/>
      <c r="I54" s="43"/>
    </row>
    <row r="55" spans="1:9" ht="14.45" customHeight="1">
      <c r="A55" s="187" t="s">
        <v>61</v>
      </c>
      <c r="B55" s="188"/>
      <c r="C55" s="189"/>
      <c r="D55" s="33" t="s">
        <v>69</v>
      </c>
      <c r="E55" s="138">
        <f>SUM(E56)</f>
        <v>46191.6</v>
      </c>
      <c r="F55" s="138">
        <f>SUM(F56)</f>
        <v>31400</v>
      </c>
      <c r="G55" s="51">
        <f>SUM(G56)</f>
        <v>29925</v>
      </c>
      <c r="H55" s="51">
        <f t="shared" ref="H55:I55" si="30">SUM(H56)</f>
        <v>44605</v>
      </c>
      <c r="I55" s="51">
        <f t="shared" si="30"/>
        <v>44605</v>
      </c>
    </row>
    <row r="56" spans="1:9" ht="14.25" customHeight="1">
      <c r="A56" s="184" t="s">
        <v>70</v>
      </c>
      <c r="B56" s="185"/>
      <c r="C56" s="186"/>
      <c r="D56" s="33" t="s">
        <v>71</v>
      </c>
      <c r="E56" s="138">
        <f>SUM(E57)</f>
        <v>46191.6</v>
      </c>
      <c r="F56" s="138">
        <f>SUM(F57)</f>
        <v>31400</v>
      </c>
      <c r="G56" s="43">
        <f>SUM(G58:G59)</f>
        <v>29925</v>
      </c>
      <c r="H56" s="43">
        <f t="shared" ref="H56:I56" si="31">SUM(H58:H59)</f>
        <v>44605</v>
      </c>
      <c r="I56" s="43">
        <f t="shared" si="31"/>
        <v>44605</v>
      </c>
    </row>
    <row r="57" spans="1:9" ht="15" customHeight="1">
      <c r="A57" s="181" t="s">
        <v>60</v>
      </c>
      <c r="B57" s="182"/>
      <c r="C57" s="183"/>
      <c r="D57" s="25" t="s">
        <v>10</v>
      </c>
      <c r="E57" s="139">
        <f>SUM(E58:E59)</f>
        <v>46191.6</v>
      </c>
      <c r="F57" s="139">
        <f>SUM(F58:F59)</f>
        <v>31400</v>
      </c>
      <c r="G57" s="43">
        <f>SUM(G58:G59)</f>
        <v>29925</v>
      </c>
      <c r="H57" s="43">
        <f t="shared" ref="H57:I57" si="32">SUM(H58:H59)</f>
        <v>44605</v>
      </c>
      <c r="I57" s="43">
        <f t="shared" si="32"/>
        <v>44605</v>
      </c>
    </row>
    <row r="58" spans="1:9" ht="15" customHeight="1">
      <c r="A58" s="178">
        <v>31</v>
      </c>
      <c r="B58" s="179"/>
      <c r="C58" s="180"/>
      <c r="D58" s="25" t="s">
        <v>13</v>
      </c>
      <c r="E58" s="139">
        <v>44192.72</v>
      </c>
      <c r="F58" s="139">
        <v>29800</v>
      </c>
      <c r="G58" s="43">
        <v>29125</v>
      </c>
      <c r="H58" s="43">
        <v>43105</v>
      </c>
      <c r="I58" s="43">
        <v>43105</v>
      </c>
    </row>
    <row r="59" spans="1:9" ht="15" customHeight="1">
      <c r="A59" s="178">
        <v>32</v>
      </c>
      <c r="B59" s="179"/>
      <c r="C59" s="180"/>
      <c r="D59" s="25" t="s">
        <v>24</v>
      </c>
      <c r="E59" s="139">
        <v>1998.88</v>
      </c>
      <c r="F59" s="139">
        <v>1600</v>
      </c>
      <c r="G59" s="43">
        <v>800</v>
      </c>
      <c r="H59" s="43">
        <v>1500</v>
      </c>
      <c r="I59" s="43">
        <v>1500</v>
      </c>
    </row>
  </sheetData>
  <mergeCells count="19">
    <mergeCell ref="A5:C5"/>
    <mergeCell ref="A8:C8"/>
    <mergeCell ref="A6:C6"/>
    <mergeCell ref="A1:J1"/>
    <mergeCell ref="A59:C59"/>
    <mergeCell ref="A11:C11"/>
    <mergeCell ref="A46:C46"/>
    <mergeCell ref="A12:C12"/>
    <mergeCell ref="A58:C58"/>
    <mergeCell ref="A55:C55"/>
    <mergeCell ref="A56:C56"/>
    <mergeCell ref="A57:C57"/>
    <mergeCell ref="A7:C7"/>
    <mergeCell ref="A23:C23"/>
    <mergeCell ref="A24:C24"/>
    <mergeCell ref="A41:C41"/>
    <mergeCell ref="A3:I3"/>
    <mergeCell ref="A9:C9"/>
    <mergeCell ref="A10:C10"/>
  </mergeCells>
  <pageMargins left="0.7" right="0.7" top="0.75" bottom="0.75" header="0.3" footer="0.3"/>
  <pageSetup paperSize="9" scale="54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7</vt:i4>
      </vt:variant>
      <vt:variant>
        <vt:lpstr>Imenovani rasponi</vt:lpstr>
      </vt:variant>
      <vt:variant>
        <vt:i4>1</vt:i4>
      </vt:variant>
    </vt:vector>
  </HeadingPairs>
  <TitlesOfParts>
    <vt:vector size="8" baseType="lpstr">
      <vt:lpstr>SAŽETAK </vt:lpstr>
      <vt:lpstr> Račun prihoda i rashoda</vt:lpstr>
      <vt:lpstr>Prih.rash.prema izvorima financ</vt:lpstr>
      <vt:lpstr>Rashodi prema funkcijskoj k </vt:lpstr>
      <vt:lpstr>Račun financiranja</vt:lpstr>
      <vt:lpstr>POSEBNI DIO</vt:lpstr>
      <vt:lpstr>List2</vt:lpstr>
      <vt:lpstr>' Račun prihoda i rashoda'!Podrucje_ispisa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Korisnik</cp:lastModifiedBy>
  <cp:lastPrinted>2025-10-22T09:56:36Z</cp:lastPrinted>
  <dcterms:created xsi:type="dcterms:W3CDTF">2022-08-12T12:51:27Z</dcterms:created>
  <dcterms:modified xsi:type="dcterms:W3CDTF">2025-10-22T10:01:12Z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PRIMJER FP PRORAČUNSKOG KORISNIKA.xlsx</vt:lpwstr>
  </property>
</Properties>
</file>