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 activeTab="5"/>
  </bookViews>
  <sheets>
    <sheet name="SAŽETAK " sheetId="9" r:id="rId1"/>
    <sheet name=" Račun prihoda i rashoda" sheetId="3" r:id="rId2"/>
    <sheet name="Prih.rash.prema izvorima financ" sheetId="5" r:id="rId3"/>
    <sheet name="Rashodi prema funkcijskoj k " sheetId="8" r:id="rId4"/>
    <sheet name="Račun financiranja" sheetId="6" r:id="rId5"/>
    <sheet name="POSEBNI DIO" sheetId="7" r:id="rId6"/>
    <sheet name="List2" sheetId="2" r:id="rId7"/>
  </sheets>
  <definedNames>
    <definedName name="_xlnm.Print_Area" localSheetId="1">' Račun prihoda i rashoda'!$A$1:$H$61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7"/>
  <c r="F9" s="1"/>
  <c r="F8" s="1"/>
  <c r="F7" s="1"/>
  <c r="F6" s="1"/>
  <c r="G10"/>
  <c r="H10"/>
  <c r="I10"/>
  <c r="E10"/>
  <c r="F23"/>
  <c r="G23"/>
  <c r="G9" s="1"/>
  <c r="G8" s="1"/>
  <c r="G7" s="1"/>
  <c r="G6" s="1"/>
  <c r="H23"/>
  <c r="H9" s="1"/>
  <c r="H8" s="1"/>
  <c r="H7" s="1"/>
  <c r="H6" s="1"/>
  <c r="I23"/>
  <c r="I9" s="1"/>
  <c r="I8" s="1"/>
  <c r="I7" s="1"/>
  <c r="I6" s="1"/>
  <c r="E23"/>
  <c r="F32"/>
  <c r="G32"/>
  <c r="H32"/>
  <c r="I32"/>
  <c r="E32"/>
  <c r="F28"/>
  <c r="G28"/>
  <c r="H28"/>
  <c r="I28"/>
  <c r="F26"/>
  <c r="G26"/>
  <c r="H26"/>
  <c r="I26"/>
  <c r="E26"/>
  <c r="F15"/>
  <c r="G15"/>
  <c r="H15"/>
  <c r="I15"/>
  <c r="E15"/>
  <c r="G17"/>
  <c r="H17"/>
  <c r="I17"/>
  <c r="C38" i="5"/>
  <c r="D38"/>
  <c r="E38"/>
  <c r="F38"/>
  <c r="B38"/>
  <c r="C29"/>
  <c r="D29"/>
  <c r="E29"/>
  <c r="F29"/>
  <c r="C17"/>
  <c r="D17"/>
  <c r="E17"/>
  <c r="F17"/>
  <c r="B17"/>
  <c r="C13"/>
  <c r="D13"/>
  <c r="E13"/>
  <c r="F13"/>
  <c r="B13"/>
  <c r="F36" i="7" l="1"/>
  <c r="G36"/>
  <c r="H36"/>
  <c r="F24"/>
  <c r="F17"/>
  <c r="E17"/>
  <c r="E31" i="3"/>
  <c r="E30" s="1"/>
  <c r="F31"/>
  <c r="F30" s="1"/>
  <c r="G31"/>
  <c r="G30" s="1"/>
  <c r="H31"/>
  <c r="H30" s="1"/>
  <c r="F50" i="7" l="1"/>
  <c r="G50"/>
  <c r="H50"/>
  <c r="F21"/>
  <c r="G21"/>
  <c r="H21"/>
  <c r="I21"/>
  <c r="E21"/>
  <c r="F19"/>
  <c r="G19"/>
  <c r="H19"/>
  <c r="I19"/>
  <c r="E19"/>
  <c r="C6" i="5"/>
  <c r="C43"/>
  <c r="D43"/>
  <c r="E43"/>
  <c r="F43"/>
  <c r="B29"/>
  <c r="E43" i="3"/>
  <c r="E64"/>
  <c r="F64"/>
  <c r="G64"/>
  <c r="H64"/>
  <c r="D64"/>
  <c r="G61" i="7" l="1"/>
  <c r="I61"/>
  <c r="F62"/>
  <c r="F61" s="1"/>
  <c r="G62"/>
  <c r="I62"/>
  <c r="E62"/>
  <c r="E61" s="1"/>
  <c r="I11"/>
  <c r="F11"/>
  <c r="G11"/>
  <c r="H11"/>
  <c r="C47" i="5"/>
  <c r="D47"/>
  <c r="E47"/>
  <c r="F47"/>
  <c r="H62" i="7" l="1"/>
  <c r="H61" s="1"/>
  <c r="D53" i="3" l="1"/>
  <c r="E16"/>
  <c r="F16"/>
  <c r="G16"/>
  <c r="H16"/>
  <c r="F54" i="7"/>
  <c r="G54"/>
  <c r="H54"/>
  <c r="I54"/>
  <c r="E54"/>
  <c r="F40"/>
  <c r="G40"/>
  <c r="H40"/>
  <c r="I40"/>
  <c r="E40"/>
  <c r="E45" i="5" l="1"/>
  <c r="D45"/>
  <c r="C45"/>
  <c r="B45"/>
  <c r="C24"/>
  <c r="D24"/>
  <c r="E24"/>
  <c r="B24"/>
  <c r="F11" i="3"/>
  <c r="G11"/>
  <c r="H11"/>
  <c r="E59"/>
  <c r="E58" s="1"/>
  <c r="F59"/>
  <c r="F58" s="1"/>
  <c r="G59"/>
  <c r="G58" s="1"/>
  <c r="H59"/>
  <c r="H58" s="1"/>
  <c r="D59"/>
  <c r="F43"/>
  <c r="G43"/>
  <c r="E28"/>
  <c r="E27" s="1"/>
  <c r="F28"/>
  <c r="F27" s="1"/>
  <c r="G28"/>
  <c r="G27" s="1"/>
  <c r="H27"/>
  <c r="D27"/>
  <c r="D28"/>
  <c r="F18"/>
  <c r="D43"/>
  <c r="D37"/>
  <c r="D20" l="1"/>
  <c r="F45" i="7"/>
  <c r="F38"/>
  <c r="G38"/>
  <c r="H38"/>
  <c r="I38"/>
  <c r="E38"/>
  <c r="F34"/>
  <c r="C36" i="5"/>
  <c r="D36"/>
  <c r="E36"/>
  <c r="F36"/>
  <c r="C34"/>
  <c r="D34"/>
  <c r="E34"/>
  <c r="F34"/>
  <c r="B36"/>
  <c r="B34"/>
  <c r="D7"/>
  <c r="E7"/>
  <c r="F7"/>
  <c r="D10"/>
  <c r="E10"/>
  <c r="F10"/>
  <c r="D26"/>
  <c r="E26"/>
  <c r="E37" i="3"/>
  <c r="E56"/>
  <c r="F56"/>
  <c r="G56"/>
  <c r="H56"/>
  <c r="E53"/>
  <c r="H43"/>
  <c r="D31"/>
  <c r="D30" s="1"/>
  <c r="F58" i="7" l="1"/>
  <c r="F57" s="1"/>
  <c r="F56" s="1"/>
  <c r="E58"/>
  <c r="E57" s="1"/>
  <c r="E56" s="1"/>
  <c r="E50"/>
  <c r="F52"/>
  <c r="G52"/>
  <c r="H52"/>
  <c r="I52"/>
  <c r="E52"/>
  <c r="F48"/>
  <c r="E48"/>
  <c r="E45"/>
  <c r="F43"/>
  <c r="F42" s="1"/>
  <c r="E43"/>
  <c r="E36"/>
  <c r="E34"/>
  <c r="F30"/>
  <c r="E30"/>
  <c r="F13"/>
  <c r="G13"/>
  <c r="H13"/>
  <c r="I13"/>
  <c r="E13"/>
  <c r="E24"/>
  <c r="E28"/>
  <c r="E11"/>
  <c r="F47" l="1"/>
  <c r="E47"/>
  <c r="E42"/>
  <c r="C8" i="8"/>
  <c r="C7" s="1"/>
  <c r="C6" s="1"/>
  <c r="B8"/>
  <c r="B7" s="1"/>
  <c r="B6" s="1"/>
  <c r="B47" i="5" l="1"/>
  <c r="B43"/>
  <c r="C7"/>
  <c r="C10"/>
  <c r="C22"/>
  <c r="D22"/>
  <c r="D6" s="1"/>
  <c r="E22"/>
  <c r="E6" s="1"/>
  <c r="F22"/>
  <c r="F6" s="1"/>
  <c r="C26"/>
  <c r="F26"/>
  <c r="B26"/>
  <c r="B22"/>
  <c r="B10"/>
  <c r="B7"/>
  <c r="B6" s="1"/>
  <c r="C28" l="1"/>
  <c r="E36" i="3"/>
  <c r="D56"/>
  <c r="D36" s="1"/>
  <c r="D58"/>
  <c r="E18"/>
  <c r="D18"/>
  <c r="E20"/>
  <c r="B28" i="5" l="1"/>
  <c r="D35" i="3"/>
  <c r="E35"/>
  <c r="D16"/>
  <c r="E14" l="1"/>
  <c r="D14"/>
  <c r="E11"/>
  <c r="D11"/>
  <c r="E10" l="1"/>
  <c r="E9" s="1"/>
  <c r="D10"/>
  <c r="D9" s="1"/>
  <c r="G11" i="9"/>
  <c r="G8"/>
  <c r="F11"/>
  <c r="F8"/>
  <c r="F14" l="1"/>
  <c r="F33" s="1"/>
  <c r="G14"/>
  <c r="G33" s="1"/>
  <c r="G63" i="3"/>
  <c r="H63"/>
  <c r="F63"/>
  <c r="E8" i="8" l="1"/>
  <c r="E7" s="1"/>
  <c r="E6" s="1"/>
  <c r="F8"/>
  <c r="F7" s="1"/>
  <c r="F6" s="1"/>
  <c r="D8"/>
  <c r="H58" i="7"/>
  <c r="I58"/>
  <c r="I36"/>
  <c r="J8" i="9"/>
  <c r="I11"/>
  <c r="J11"/>
  <c r="I8"/>
  <c r="H30" i="7"/>
  <c r="I30"/>
  <c r="G30"/>
  <c r="H34"/>
  <c r="I34"/>
  <c r="G34"/>
  <c r="H43"/>
  <c r="I43"/>
  <c r="G43"/>
  <c r="H45"/>
  <c r="I45"/>
  <c r="G45"/>
  <c r="H48"/>
  <c r="I48"/>
  <c r="G48"/>
  <c r="G47" s="1"/>
  <c r="I50"/>
  <c r="G58"/>
  <c r="H57"/>
  <c r="H56" s="1"/>
  <c r="I57"/>
  <c r="I56" s="1"/>
  <c r="G57"/>
  <c r="D28" i="5" l="1"/>
  <c r="I47" i="7"/>
  <c r="H47"/>
  <c r="I42"/>
  <c r="H42"/>
  <c r="G37" i="3"/>
  <c r="H37"/>
  <c r="G53"/>
  <c r="H53"/>
  <c r="F53"/>
  <c r="F37"/>
  <c r="G14"/>
  <c r="H14"/>
  <c r="G20"/>
  <c r="H20"/>
  <c r="F14"/>
  <c r="F20"/>
  <c r="H41" i="9"/>
  <c r="I41" s="1"/>
  <c r="J41" s="1"/>
  <c r="J21"/>
  <c r="I21"/>
  <c r="H21"/>
  <c r="H11"/>
  <c r="J14"/>
  <c r="J22" s="1"/>
  <c r="J32" s="1"/>
  <c r="H8"/>
  <c r="F10" i="3" l="1"/>
  <c r="F9" s="1"/>
  <c r="H10"/>
  <c r="H9" s="1"/>
  <c r="G10"/>
  <c r="G9" s="1"/>
  <c r="G36"/>
  <c r="G35" s="1"/>
  <c r="H36"/>
  <c r="H35" s="1"/>
  <c r="H14" i="9"/>
  <c r="H22" s="1"/>
  <c r="I14"/>
  <c r="I22" s="1"/>
  <c r="I33" s="1"/>
  <c r="J33"/>
  <c r="F28" i="5"/>
  <c r="E28"/>
  <c r="G56" i="7"/>
  <c r="D7" i="8"/>
  <c r="D6" s="1"/>
  <c r="H33" i="9" l="1"/>
  <c r="G42" i="7"/>
  <c r="F36" i="3"/>
  <c r="F35" s="1"/>
  <c r="E9" i="7" l="1"/>
  <c r="E8" s="1"/>
  <c r="E7" s="1"/>
  <c r="E6" s="1"/>
</calcChain>
</file>

<file path=xl/sharedStrings.xml><?xml version="1.0" encoding="utf-8"?>
<sst xmlns="http://schemas.openxmlformats.org/spreadsheetml/2006/main" count="334" uniqueCount="180">
  <si>
    <t>PRIHODI UKUPNO</t>
  </si>
  <si>
    <t>RASHODI UKUPNO</t>
  </si>
  <si>
    <t>RAZLIKA - VIŠAK / MANJAK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</si>
  <si>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</si>
  <si>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</si>
  <si>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</si>
  <si>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</si>
  <si>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</si>
  <si>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</si>
  <si>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</si>
  <si>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</si>
  <si>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</si>
  <si>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</si>
  <si>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</si>
  <si>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</si>
  <si>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</si>
  <si>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</si>
  <si>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</si>
  <si>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</si>
  <si>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</si>
  <si>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</si>
  <si>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</si>
  <si>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</si>
  <si>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</si>
  <si>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</si>
  <si>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</si>
  <si>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</si>
  <si>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</si>
  <si>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</si>
  <si>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Pomoći iz inozemstva i od subjekata unutar općeg proračuna</t>
  </si>
  <si>
    <t>…</t>
  </si>
  <si>
    <t>Ostale pomoći</t>
  </si>
  <si>
    <t>1 Opći prihodi i primici</t>
  </si>
  <si>
    <t>3 Vlastiti prihodi</t>
  </si>
  <si>
    <t>31 Vlastiti prihodi</t>
  </si>
  <si>
    <t>UKUPNI PRIHODI</t>
  </si>
  <si>
    <t>Prihodi od imovine</t>
  </si>
  <si>
    <t>Prihodi od upr.i adm.pristojbi i po posebnim propis.</t>
  </si>
  <si>
    <t xml:space="preserve"> Prihodi od nadležnog proračuna</t>
  </si>
  <si>
    <t>Financijski rashodi</t>
  </si>
  <si>
    <t>09 Obrazovanje</t>
  </si>
  <si>
    <t>091 Predškolsko i osnovno obrazovanje</t>
  </si>
  <si>
    <t xml:space="preserve">    096 Dodatne usluge u obrazovanju</t>
  </si>
  <si>
    <t>5 Pomoći</t>
  </si>
  <si>
    <t xml:space="preserve">  57 Pomoći</t>
  </si>
  <si>
    <t>RAZDJEL 030</t>
  </si>
  <si>
    <t>UPRAVNI ODJEL ZA ODGOJ I ŠKOLSTVO</t>
  </si>
  <si>
    <t>GLAVA 030-01</t>
  </si>
  <si>
    <t>PROGRAM 1010</t>
  </si>
  <si>
    <t xml:space="preserve">DJEČJI VRTIĆ RADOST </t>
  </si>
  <si>
    <t>GLAVA 030-02</t>
  </si>
  <si>
    <t>Aktivnost A1010-01</t>
  </si>
  <si>
    <t>Izvor 11</t>
  </si>
  <si>
    <t>PROGRAM 1064</t>
  </si>
  <si>
    <t>Aktivnost A1010-02</t>
  </si>
  <si>
    <t>Izvor 31</t>
  </si>
  <si>
    <t>Aktivnost KP1010-03</t>
  </si>
  <si>
    <t>Opremanje objekata</t>
  </si>
  <si>
    <t>Rashodi za nabavu proizvedene dug.imovine</t>
  </si>
  <si>
    <t xml:space="preserve">        Izvor 11</t>
  </si>
  <si>
    <t>Aktivnost A1010-05</t>
  </si>
  <si>
    <t>SMJENSKI RAD I PRODULJENI BORAVAK VRTIĆA</t>
  </si>
  <si>
    <t>Aktivnost 1064-01</t>
  </si>
  <si>
    <t>Smjenski rad</t>
  </si>
  <si>
    <t>Prihodi za posebne namjere</t>
  </si>
  <si>
    <t>Prihodi za posebne namjene</t>
  </si>
  <si>
    <t>Rashodi za nabavu neproizvedene dug.imovine</t>
  </si>
  <si>
    <t>41 Prihodi za posebne namjene</t>
  </si>
  <si>
    <t>Izvor 41</t>
  </si>
  <si>
    <t>Izvor 57</t>
  </si>
  <si>
    <t>Pomoći</t>
  </si>
  <si>
    <t>Ostali prihodi za posebne namjene</t>
  </si>
  <si>
    <t>43 Ostali prihodi za posebne namjene</t>
  </si>
  <si>
    <t>Izvor 43</t>
  </si>
  <si>
    <t>Ostali prihodi za posebne namjene-Grad Zadar</t>
  </si>
  <si>
    <t>A) SAŽETAK RAČUNA PRIHODA I RASHODA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</si>
  <si>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</si>
  <si>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</si>
  <si>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</si>
  <si>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</si>
  <si>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</si>
  <si>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B) SAŽETAK RAČUNA FINANCIRANJA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</si>
  <si>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</si>
  <si>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</si>
  <si>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</si>
  <si>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</si>
  <si>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</si>
  <si>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</si>
  <si>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</si>
  <si>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</si>
  <si>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</si>
  <si>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Vlastiti prihodi </t>
  </si>
  <si>
    <t>PREDŠKOLSKI ODGOJ I OBRAZOVANJE U GRADSKIM USTANOVAMA -REDOVAN RAD</t>
  </si>
  <si>
    <t>Vlastiti izvori</t>
  </si>
  <si>
    <t>Ost.prih. za pos.namjene - UO za odgoj i školstvo</t>
  </si>
  <si>
    <t>Višak prihoda - Grad Zadar</t>
  </si>
  <si>
    <t xml:space="preserve">    0911 Predškolsko obrazovanje</t>
  </si>
  <si>
    <t xml:space="preserve">Izvor 92 </t>
  </si>
  <si>
    <t xml:space="preserve">   </t>
  </si>
  <si>
    <t>Izvor 51</t>
  </si>
  <si>
    <t>Izvor 92</t>
  </si>
  <si>
    <t>Projekcija 
za 2027.</t>
  </si>
  <si>
    <t xml:space="preserve">Rezultat poslovanja </t>
  </si>
  <si>
    <t xml:space="preserve">Višak prihoda </t>
  </si>
  <si>
    <t>9 Rezultat</t>
  </si>
  <si>
    <t xml:space="preserve">  92 Manjak prihoda opći prihodi i primici</t>
  </si>
  <si>
    <t>Rezultat poslovanja</t>
  </si>
  <si>
    <t>Manjak prihoda - izvor 11</t>
  </si>
  <si>
    <t>Pomoći EU</t>
  </si>
  <si>
    <t>Donacije</t>
  </si>
  <si>
    <t>Prih.od prod.proizv.i robe,usl.,prih.od donacija</t>
  </si>
  <si>
    <t>Ostali rashodi</t>
  </si>
  <si>
    <t>A1. PRIHODI I RASHODI POSLOVANJA PREMA EKONOMSKOJ KLASIFIKACIJI</t>
  </si>
  <si>
    <t>A2.  PRIHODI I  RASHODI PREMA IZVORIMA FINANCIRANJA</t>
  </si>
  <si>
    <t>A3. RASHODI PREMA FUNKCIJSKOJ KLASIFIKACIJI</t>
  </si>
  <si>
    <t>B 1. RAČUN FINANCIRANJA PREMA EKONOMSKOJ KLASIFIKACIJI</t>
  </si>
  <si>
    <t>B 2. RAČUN FINANCIRANJA PREMA IZVORIMA FINANCIRANJA</t>
  </si>
  <si>
    <t>UKUPNO PRIMICI</t>
  </si>
  <si>
    <t>Sredstva učešća za pomoći</t>
  </si>
  <si>
    <t>UKUPNO IZDACI</t>
  </si>
  <si>
    <t>4 Prihodi za posebne namjene</t>
  </si>
  <si>
    <t>6 Donacije</t>
  </si>
  <si>
    <t xml:space="preserve">  31 Vlastiti prihodi</t>
  </si>
  <si>
    <t xml:space="preserve">  41 Prihodi za posebne namjene</t>
  </si>
  <si>
    <t xml:space="preserve">  61 Donacije</t>
  </si>
  <si>
    <t xml:space="preserve">   92 Višak prihoda</t>
  </si>
  <si>
    <t>Izvor 6103</t>
  </si>
  <si>
    <t xml:space="preserve">   51 Pomoći Grad Zadar</t>
  </si>
  <si>
    <t>Tekuće pomoći</t>
  </si>
  <si>
    <t>Prihodi od prodaje nefinancijske imovine</t>
  </si>
  <si>
    <t>Prih.od prodaje proizv.dugotrajne imovine</t>
  </si>
  <si>
    <t>Višak prihoda</t>
  </si>
  <si>
    <t xml:space="preserve">  51 Pomoći Grad Zadar</t>
  </si>
  <si>
    <t>7 Prihodi od prodaje nefin. imovine</t>
  </si>
  <si>
    <t xml:space="preserve">    72 Prihodi od prodaje nefin. imovine</t>
  </si>
  <si>
    <t xml:space="preserve">Višak prihoda  </t>
  </si>
  <si>
    <t>Izvor 72</t>
  </si>
  <si>
    <t>Prihodi od prodaje nefin. imovine</t>
  </si>
  <si>
    <t>Manjak prihoda za plaće iz 2024.</t>
  </si>
  <si>
    <t>Plan 2025.</t>
  </si>
  <si>
    <t>Izvršenje 2024.</t>
  </si>
  <si>
    <t>Plan za 2026.</t>
  </si>
  <si>
    <t>Projekcija plana
za 2027.</t>
  </si>
  <si>
    <t>Projekcija plana
za 2028.</t>
  </si>
  <si>
    <t>Projekcija 
za 2028.</t>
  </si>
  <si>
    <t>FINANCIJSKI PLAN DJEČJEG VRTIĆA RADOST ZADAR
ZA 2026. I PROJEKCIJA ZA 2027. I 2028. GODINU</t>
  </si>
  <si>
    <t>11 Opći prihodi i primici(UO za soc.skrb)</t>
  </si>
  <si>
    <t xml:space="preserve">RAZDJEL 040 </t>
  </si>
  <si>
    <t>UPRAVNI ODJEL ZA SOCIJALNU SKRB I ZDRAVSTVO</t>
  </si>
  <si>
    <t>Materijani rashodi</t>
  </si>
  <si>
    <t>Manjak prihoda</t>
  </si>
  <si>
    <t>Rashodi za dodatna ulaganja na nefin.imovini</t>
  </si>
  <si>
    <t xml:space="preserve"> FINANCIJSKI PLAN DJEČJEG VRTIĆA RADOST ZADAR
ZA 2026. I PROJEKCIJE ZA 2027. I 2028. GODINU</t>
  </si>
  <si>
    <t>Pomoći iz DP - UO za odgoj i školstvo</t>
  </si>
  <si>
    <t>Izvorni gradski prihodi- UO za odgoj i školstvo</t>
  </si>
  <si>
    <t>Izvorni gradski prihodi-Smjenski rad</t>
  </si>
  <si>
    <t>Izvorni gradski prihodi-UO za odgoj i školstvo</t>
  </si>
  <si>
    <t>Izvorni gradski prihodi- UO za socijalnu skrbi zdr.</t>
  </si>
  <si>
    <t>Izvorni gradski prihodi- Smjenski rad</t>
  </si>
  <si>
    <t>Prihod od kom.nakn.i dop.-UO za odgoj i školstvo</t>
  </si>
  <si>
    <t>Pomoći iz državnog proračuna</t>
  </si>
  <si>
    <t>Izvorni gradski prihodi - UO za odgoj i školstvo</t>
  </si>
  <si>
    <t>Pomoći iz DP- UO za odgoj i školstvo</t>
  </si>
  <si>
    <t>Izvorni gradski prihodi - UO za socijalnu skrb i zdr.</t>
  </si>
  <si>
    <t>Izvorni gradski prihodi - Smjenski rad</t>
  </si>
  <si>
    <t xml:space="preserve">  11 Izvorni gradski prihodi</t>
  </si>
  <si>
    <t xml:space="preserve">  50 Pomoći iz državnog proračuna (Grad)</t>
  </si>
  <si>
    <t xml:space="preserve"> 43 Ostali prihodi za posebne namjene(Grad)</t>
  </si>
  <si>
    <t xml:space="preserve">  50 Pomoći iz državnog proračuna (MZOM)</t>
  </si>
  <si>
    <t>11 Izvorni gradski prihodi</t>
  </si>
  <si>
    <t>40 Prihodi od kom.nakn.i kom.dop.(Grad)</t>
  </si>
  <si>
    <t xml:space="preserve">  40 Prihodi od kom.nakn.i kom.dop.(Grad)</t>
  </si>
  <si>
    <t xml:space="preserve">   50 Pomoći iz državnog proračuna (Grad)</t>
  </si>
  <si>
    <t>Izvor 50</t>
  </si>
  <si>
    <t>Pomoći iz državnog proračuna (Grad)</t>
  </si>
  <si>
    <t>I</t>
  </si>
  <si>
    <t>Izvor 40</t>
  </si>
  <si>
    <t>Prihodi od kom.nakn.i kom.dop.(Grad)</t>
  </si>
  <si>
    <t>Pomoći iz državnog proračuna (MZOM)</t>
  </si>
  <si>
    <t>Izvorni gradski prihodi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</si>
</sst>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0" fillId="3" borderId="1" xfId="0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4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7"/>
    </xf>
    <xf numFmtId="0" fontId="3" fillId="2" borderId="2" xfId="0" applyNumberFormat="1" applyFont="1" applyFill="1" applyBorder="1" applyAlignment="1" applyProtection="1">
      <alignment horizontal="left" vertical="center" wrapText="1" indent="7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0" fillId="0" borderId="0" xfId="0" applyNumberFormat="1"/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2" fontId="6" fillId="4" borderId="3" xfId="0" applyNumberFormat="1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 applyProtection="1">
      <alignment horizontal="right" wrapText="1"/>
    </xf>
    <xf numFmtId="2" fontId="0" fillId="0" borderId="0" xfId="0" applyNumberFormat="1"/>
    <xf numFmtId="0" fontId="9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4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9" fillId="2" borderId="3" xfId="0" applyFont="1" applyFill="1" applyBorder="1" applyAlignment="1">
      <alignment horizontal="left" vertical="center" wrapText="1" indent="1"/>
    </xf>
    <xf numFmtId="0" fontId="6" fillId="0" borderId="2" xfId="0" quotePrefix="1" applyFont="1" applyBorder="1" applyAlignment="1">
      <alignment horizontal="left" wrapText="1"/>
    </xf>
    <xf numFmtId="0" fontId="6" fillId="0" borderId="1" xfId="0" quotePrefix="1" applyFont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4"/>
    </xf>
    <xf numFmtId="0" fontId="6" fillId="2" borderId="2" xfId="0" applyNumberFormat="1" applyFont="1" applyFill="1" applyBorder="1" applyAlignment="1" applyProtection="1">
      <alignment horizontal="left" vertical="center" wrapText="1" indent="4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 wrapText="1"/>
    </xf>
    <xf numFmtId="0" fontId="0" fillId="0" borderId="3" xfId="0" applyBorder="1"/>
    <xf numFmtId="4" fontId="0" fillId="0" borderId="3" xfId="0" applyNumberFormat="1" applyBorder="1"/>
    <xf numFmtId="0" fontId="1" fillId="0" borderId="3" xfId="0" applyFont="1" applyBorder="1"/>
    <xf numFmtId="0" fontId="20" fillId="0" borderId="3" xfId="0" applyFont="1" applyBorder="1"/>
    <xf numFmtId="4" fontId="1" fillId="0" borderId="3" xfId="0" applyNumberFormat="1" applyFont="1" applyBorder="1"/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3" xfId="0" applyNumberFormat="1" applyFont="1" applyFill="1" applyBorder="1" applyAlignment="1" applyProtection="1">
      <alignment horizontal="center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/>
    </xf>
    <xf numFmtId="4" fontId="8" fillId="0" borderId="3" xfId="0" applyNumberFormat="1" applyFont="1" applyFill="1" applyBorder="1" applyAlignment="1" applyProtection="1">
      <alignment vertical="center"/>
    </xf>
    <xf numFmtId="4" fontId="8" fillId="3" borderId="3" xfId="0" applyNumberFormat="1" applyFont="1" applyFill="1" applyBorder="1" applyAlignment="1" applyProtection="1">
      <alignment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Alignment="1">
      <alignment wrapText="1"/>
    </xf>
    <xf numFmtId="4" fontId="10" fillId="4" borderId="3" xfId="0" applyNumberFormat="1" applyFont="1" applyFill="1" applyBorder="1" applyAlignment="1" applyProtection="1">
      <alignment horizontal="left" vertical="center" wrapText="1"/>
    </xf>
    <xf numFmtId="4" fontId="17" fillId="0" borderId="0" xfId="0" applyNumberFormat="1" applyFont="1" applyAlignment="1">
      <alignment wrapText="1"/>
    </xf>
    <xf numFmtId="4" fontId="19" fillId="0" borderId="0" xfId="0" applyNumberFormat="1" applyFont="1" applyFill="1" applyBorder="1" applyAlignment="1" applyProtection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" fontId="10" fillId="4" borderId="3" xfId="0" applyNumberFormat="1" applyFont="1" applyFill="1" applyBorder="1" applyAlignment="1" applyProtection="1">
      <alignment horizontal="right" vertical="center" wrapText="1"/>
    </xf>
    <xf numFmtId="4" fontId="10" fillId="3" borderId="3" xfId="0" applyNumberFormat="1" applyFont="1" applyFill="1" applyBorder="1" applyAlignment="1" applyProtection="1">
      <alignment horizontal="right" vertical="center" wrapText="1"/>
    </xf>
    <xf numFmtId="4" fontId="10" fillId="2" borderId="3" xfId="0" applyNumberFormat="1" applyFont="1" applyFill="1" applyBorder="1" applyAlignment="1" applyProtection="1">
      <alignment vertical="center" wrapText="1"/>
    </xf>
    <xf numFmtId="4" fontId="8" fillId="2" borderId="3" xfId="0" applyNumberFormat="1" applyFont="1" applyFill="1" applyBorder="1" applyAlignment="1" applyProtection="1">
      <alignment vertical="center" wrapText="1"/>
    </xf>
    <xf numFmtId="4" fontId="10" fillId="2" borderId="3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4" fontId="8" fillId="2" borderId="3" xfId="0" quotePrefix="1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4" fontId="9" fillId="2" borderId="3" xfId="0" applyNumberFormat="1" applyFont="1" applyFill="1" applyBorder="1" applyAlignment="1">
      <alignment horizontal="right" vertical="center"/>
    </xf>
    <xf numFmtId="4" fontId="1" fillId="0" borderId="3" xfId="0" applyNumberFormat="1" applyFont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4" fontId="9" fillId="2" borderId="3" xfId="0" applyNumberFormat="1" applyFont="1" applyFill="1" applyBorder="1" applyAlignment="1" applyProtection="1">
      <alignment horizontal="right" vertical="center" wrapText="1" indent="1"/>
    </xf>
    <xf numFmtId="4" fontId="0" fillId="0" borderId="3" xfId="0" applyNumberFormat="1" applyBorder="1" applyAlignment="1">
      <alignment horizontal="right"/>
    </xf>
    <xf numFmtId="4" fontId="1" fillId="0" borderId="3" xfId="0" applyNumberFormat="1" applyFont="1" applyBorder="1" applyAlignment="1"/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4"/>
    </xf>
    <xf numFmtId="49" fontId="12" fillId="0" borderId="0" xfId="0" applyNumberFormat="1" applyFont="1" applyAlignment="1">
      <alignment wrapText="1"/>
    </xf>
    <xf numFmtId="49" fontId="0" fillId="0" borderId="0" xfId="0" applyNumberFormat="1"/>
    <xf numFmtId="0" fontId="0" fillId="0" borderId="0" xfId="0" applyAlignment="1"/>
    <xf numFmtId="0" fontId="10" fillId="2" borderId="3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Border="1" applyAlignment="1"/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10" fillId="3" borderId="3" xfId="0" applyNumberFormat="1" applyFont="1" applyFill="1" applyBorder="1" applyAlignment="1" applyProtection="1">
      <alignment vertical="center"/>
    </xf>
    <xf numFmtId="4" fontId="10" fillId="0" borderId="3" xfId="0" applyNumberFormat="1" applyFont="1" applyFill="1" applyBorder="1" applyAlignment="1" applyProtection="1">
      <alignment vertical="center"/>
    </xf>
    <xf numFmtId="4" fontId="10" fillId="0" borderId="3" xfId="0" applyNumberFormat="1" applyFont="1" applyFill="1" applyBorder="1" applyAlignment="1" applyProtection="1">
      <alignment vertical="center" wrapText="1"/>
    </xf>
    <xf numFmtId="4" fontId="10" fillId="3" borderId="3" xfId="0" applyNumberFormat="1" applyFont="1" applyFill="1" applyBorder="1" applyAlignment="1" applyProtection="1">
      <alignment vertical="center" wrapText="1"/>
    </xf>
    <xf numFmtId="4" fontId="8" fillId="2" borderId="3" xfId="0" quotePrefix="1" applyNumberFormat="1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 applyProtection="1">
      <alignment horizontal="right" wrapText="1"/>
    </xf>
    <xf numFmtId="0" fontId="6" fillId="2" borderId="1" xfId="0" applyNumberFormat="1" applyFont="1" applyFill="1" applyBorder="1" applyAlignment="1" applyProtection="1">
      <alignment horizontal="left" vertical="center" wrapText="1" indent="4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4" fontId="10" fillId="2" borderId="3" xfId="0" quotePrefix="1" applyNumberFormat="1" applyFont="1" applyFill="1" applyBorder="1" applyAlignment="1">
      <alignment horizontal="right" vertical="center"/>
    </xf>
    <xf numFmtId="0" fontId="3" fillId="2" borderId="4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/>
    </xf>
    <xf numFmtId="4" fontId="3" fillId="2" borderId="3" xfId="0" applyNumberFormat="1" applyFont="1" applyFill="1" applyBorder="1" applyAlignment="1">
      <alignment horizontal="right" vertical="center"/>
    </xf>
    <xf numFmtId="4" fontId="0" fillId="0" borderId="3" xfId="0" applyNumberFormat="1" applyFont="1" applyBorder="1" applyAlignment="1">
      <alignment horizontal="right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2"/>
    </xf>
    <xf numFmtId="0" fontId="6" fillId="2" borderId="2" xfId="0" applyNumberFormat="1" applyFont="1" applyFill="1" applyBorder="1" applyAlignment="1" applyProtection="1">
      <alignment horizontal="left" vertical="center" wrapText="1" indent="2"/>
    </xf>
    <xf numFmtId="0" fontId="6" fillId="2" borderId="4" xfId="0" applyNumberFormat="1" applyFont="1" applyFill="1" applyBorder="1" applyAlignment="1" applyProtection="1">
      <alignment horizontal="left" vertical="center" wrapText="1" indent="2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4"/>
    </xf>
    <xf numFmtId="0" fontId="6" fillId="2" borderId="2" xfId="0" applyNumberFormat="1" applyFont="1" applyFill="1" applyBorder="1" applyAlignment="1" applyProtection="1">
      <alignment horizontal="left" vertical="center" wrapText="1" indent="4"/>
    </xf>
    <xf numFmtId="0" fontId="6" fillId="2" borderId="4" xfId="0" applyNumberFormat="1" applyFont="1" applyFill="1" applyBorder="1" applyAlignment="1" applyProtection="1">
      <alignment horizontal="left" vertical="center" wrapText="1" indent="4"/>
    </xf>
    <xf numFmtId="0" fontId="6" fillId="2" borderId="1" xfId="0" applyNumberFormat="1" applyFont="1" applyFill="1" applyBorder="1" applyAlignment="1" applyProtection="1">
      <alignment horizontal="left" vertical="center" wrapText="1" indent="3"/>
    </xf>
    <xf numFmtId="0" fontId="6" fillId="2" borderId="2" xfId="0" applyNumberFormat="1" applyFont="1" applyFill="1" applyBorder="1" applyAlignment="1" applyProtection="1">
      <alignment horizontal="left" vertical="center" wrapText="1" indent="3"/>
    </xf>
    <xf numFmtId="0" fontId="6" fillId="2" borderId="4" xfId="0" applyNumberFormat="1" applyFont="1" applyFill="1" applyBorder="1" applyAlignment="1" applyProtection="1">
      <alignment horizontal="left" vertical="center" wrapText="1" indent="3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9" fillId="2" borderId="3" xfId="0" applyNumberFormat="1" applyFont="1" applyFill="1" applyBorder="1" applyAlignment="1" applyProtection="1">
      <alignment vertical="center" wrapText="1"/>
    </xf>
    <xf numFmtId="0" fontId="8" fillId="2" borderId="3" xfId="0" applyFont="1" applyFill="1" applyBorder="1" applyAlignment="1">
      <alignment horizontal="left" vertical="center" wrapText="1" indent="1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workbookViewId="0">
      <selection activeCell="I13" sqref="I13"/>
    </sheetView>
  </sheetViews>
  <sheetFormatPr defaultRowHeight="15"/>
  <cols>
    <col min="5" max="5" width="13.85546875" customWidth="1"/>
    <col min="6" max="6" width="14.140625" style="41" customWidth="1"/>
    <col min="7" max="7" width="12" style="41" customWidth="1"/>
    <col min="8" max="8" width="15.5703125" customWidth="1"/>
    <col min="9" max="9" width="19.42578125" customWidth="1"/>
    <col min="10" max="10" width="19.28515625" customWidth="1"/>
  </cols>
  <sheetData>
    <row r="1" spans="1:10" ht="42" customHeight="1">
      <c r="A1" s="167" t="s">
        <v>152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8">
      <c r="A2" s="18"/>
      <c r="B2" s="18"/>
      <c r="C2" s="18"/>
      <c r="D2" s="18"/>
      <c r="E2" s="18"/>
      <c r="F2" s="36"/>
      <c r="G2" s="36"/>
      <c r="H2" s="18"/>
      <c r="I2" s="18"/>
      <c r="J2" s="18"/>
    </row>
    <row r="3" spans="1:10" ht="15.75">
      <c r="A3" s="167" t="s">
        <v>21</v>
      </c>
      <c r="B3" s="167"/>
      <c r="C3" s="167"/>
      <c r="D3" s="167"/>
      <c r="E3" s="167"/>
      <c r="F3" s="167"/>
      <c r="G3" s="167"/>
      <c r="H3" s="167"/>
      <c r="I3" s="177"/>
      <c r="J3" s="177"/>
    </row>
    <row r="4" spans="1:10" ht="18">
      <c r="A4" s="18"/>
      <c r="B4" s="18"/>
      <c r="C4" s="18"/>
      <c r="D4" s="18"/>
      <c r="E4" s="18"/>
      <c r="F4" s="36"/>
      <c r="G4" s="36"/>
      <c r="H4" s="18"/>
      <c r="I4" s="5"/>
      <c r="J4" s="5"/>
    </row>
    <row r="5" spans="1:10" ht="15.75">
      <c r="A5" s="167" t="s">
        <v>75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0" ht="18">
      <c r="A6" s="1"/>
      <c r="B6" s="2"/>
      <c r="C6" s="2"/>
      <c r="D6" s="2"/>
      <c r="E6" s="6"/>
      <c r="F6" s="99"/>
      <c r="G6" s="99"/>
      <c r="H6" s="69"/>
      <c r="I6" s="69"/>
      <c r="J6" s="70" t="s">
        <v>76</v>
      </c>
    </row>
    <row r="7" spans="1:10" ht="39" customHeight="1">
      <c r="A7" s="58"/>
      <c r="B7" s="57"/>
      <c r="C7" s="57"/>
      <c r="D7" s="22"/>
      <c r="E7" s="23"/>
      <c r="F7" s="100" t="s">
        <v>140</v>
      </c>
      <c r="G7" s="100" t="s">
        <v>139</v>
      </c>
      <c r="H7" s="71" t="s">
        <v>141</v>
      </c>
      <c r="I7" s="71" t="s">
        <v>142</v>
      </c>
      <c r="J7" s="71" t="s">
        <v>143</v>
      </c>
    </row>
    <row r="8" spans="1:10">
      <c r="A8" s="171" t="s">
        <v>0</v>
      </c>
      <c r="B8" s="166"/>
      <c r="C8" s="166"/>
      <c r="D8" s="166"/>
      <c r="E8" s="178"/>
      <c r="F8" s="137">
        <f>SUM(F9:F10)</f>
        <v>5613890.2800000003</v>
      </c>
      <c r="G8" s="137">
        <f>SUM(G9:G10)</f>
        <v>6481351.9100000001</v>
      </c>
      <c r="H8" s="38">
        <f t="shared" ref="H8:J8" si="0">H9+H10</f>
        <v>7242940</v>
      </c>
      <c r="I8" s="38">
        <f t="shared" si="0"/>
        <v>7237285</v>
      </c>
      <c r="J8" s="38">
        <f t="shared" si="0"/>
        <v>7097285</v>
      </c>
    </row>
    <row r="9" spans="1:10">
      <c r="A9" s="179" t="s">
        <v>77</v>
      </c>
      <c r="B9" s="180"/>
      <c r="C9" s="180"/>
      <c r="D9" s="180"/>
      <c r="E9" s="176"/>
      <c r="F9" s="138">
        <v>5613890.2800000003</v>
      </c>
      <c r="G9" s="138">
        <v>6481243.0099999998</v>
      </c>
      <c r="H9" s="37">
        <v>7242940</v>
      </c>
      <c r="I9" s="37">
        <v>7237285</v>
      </c>
      <c r="J9" s="37">
        <v>7097285</v>
      </c>
    </row>
    <row r="10" spans="1:10">
      <c r="A10" s="181" t="s">
        <v>78</v>
      </c>
      <c r="B10" s="176"/>
      <c r="C10" s="176"/>
      <c r="D10" s="176"/>
      <c r="E10" s="176"/>
      <c r="F10" s="138">
        <v>0</v>
      </c>
      <c r="G10" s="138">
        <v>108.9</v>
      </c>
      <c r="H10" s="37">
        <v>0</v>
      </c>
      <c r="I10" s="37">
        <v>0</v>
      </c>
      <c r="J10" s="37">
        <v>0</v>
      </c>
    </row>
    <row r="11" spans="1:10">
      <c r="A11" s="24" t="s">
        <v>1</v>
      </c>
      <c r="B11" s="60"/>
      <c r="C11" s="60"/>
      <c r="D11" s="60"/>
      <c r="E11" s="60"/>
      <c r="F11" s="137">
        <f>SUM(F12:F13)</f>
        <v>5716824.6000000006</v>
      </c>
      <c r="G11" s="137">
        <f>SUM(G12:G13)</f>
        <v>6392410.4100000001</v>
      </c>
      <c r="H11" s="38">
        <f t="shared" ref="H11:J11" si="1">H12+H13</f>
        <v>7242940</v>
      </c>
      <c r="I11" s="38">
        <f t="shared" si="1"/>
        <v>7237285</v>
      </c>
      <c r="J11" s="38">
        <f t="shared" si="1"/>
        <v>7097285</v>
      </c>
    </row>
    <row r="12" spans="1:10">
      <c r="A12" s="182" t="s">
        <v>79</v>
      </c>
      <c r="B12" s="180"/>
      <c r="C12" s="180"/>
      <c r="D12" s="180"/>
      <c r="E12" s="180"/>
      <c r="F12" s="139">
        <v>5651449.4100000001</v>
      </c>
      <c r="G12" s="139">
        <v>6314410.4100000001</v>
      </c>
      <c r="H12" s="37">
        <v>6797792.5</v>
      </c>
      <c r="I12" s="37">
        <v>7005285</v>
      </c>
      <c r="J12" s="39">
        <v>7045285</v>
      </c>
    </row>
    <row r="13" spans="1:10">
      <c r="A13" s="175" t="s">
        <v>80</v>
      </c>
      <c r="B13" s="176"/>
      <c r="C13" s="176"/>
      <c r="D13" s="176"/>
      <c r="E13" s="176"/>
      <c r="F13" s="138">
        <v>65375.19</v>
      </c>
      <c r="G13" s="138">
        <v>78000</v>
      </c>
      <c r="H13" s="40">
        <v>445147.5</v>
      </c>
      <c r="I13" s="40">
        <v>232000</v>
      </c>
      <c r="J13" s="39">
        <v>52000</v>
      </c>
    </row>
    <row r="14" spans="1:10">
      <c r="A14" s="165" t="s">
        <v>2</v>
      </c>
      <c r="B14" s="166"/>
      <c r="C14" s="166"/>
      <c r="D14" s="166"/>
      <c r="E14" s="166"/>
      <c r="F14" s="140">
        <f>SUM(F8-F11)</f>
        <v>-102934.3200000003</v>
      </c>
      <c r="G14" s="140">
        <f>SUM(G8-G11)</f>
        <v>88941.5</v>
      </c>
      <c r="H14" s="38">
        <f t="shared" ref="H14:J14" si="2">H8-H11</f>
        <v>0</v>
      </c>
      <c r="I14" s="38">
        <f t="shared" si="2"/>
        <v>0</v>
      </c>
      <c r="J14" s="38">
        <f t="shared" si="2"/>
        <v>0</v>
      </c>
    </row>
    <row r="15" spans="1:10" ht="18">
      <c r="A15" s="18"/>
      <c r="B15" s="17"/>
      <c r="C15" s="17"/>
      <c r="D15" s="17"/>
      <c r="E15" s="17"/>
      <c r="F15" s="103"/>
      <c r="G15" s="103"/>
      <c r="H15" s="3"/>
      <c r="I15" s="3"/>
      <c r="J15" s="3"/>
    </row>
    <row r="16" spans="1:10" ht="15.75">
      <c r="A16" s="167" t="s">
        <v>81</v>
      </c>
      <c r="B16" s="168"/>
      <c r="C16" s="168"/>
      <c r="D16" s="168"/>
      <c r="E16" s="168"/>
      <c r="F16" s="168"/>
      <c r="G16" s="168"/>
      <c r="H16" s="168"/>
      <c r="I16" s="168"/>
      <c r="J16" s="168"/>
    </row>
    <row r="17" spans="1:10" ht="18">
      <c r="A17" s="18"/>
      <c r="B17" s="17"/>
      <c r="C17" s="17"/>
      <c r="D17" s="17"/>
      <c r="E17" s="17"/>
      <c r="F17" s="103"/>
      <c r="G17" s="103"/>
      <c r="H17" s="3"/>
      <c r="I17" s="3"/>
      <c r="J17" s="3"/>
    </row>
    <row r="18" spans="1:10" ht="25.5">
      <c r="A18" s="58"/>
      <c r="B18" s="57"/>
      <c r="C18" s="57"/>
      <c r="D18" s="22"/>
      <c r="E18" s="23"/>
      <c r="F18" s="100" t="s">
        <v>140</v>
      </c>
      <c r="G18" s="100" t="s">
        <v>139</v>
      </c>
      <c r="H18" s="71" t="s">
        <v>141</v>
      </c>
      <c r="I18" s="71" t="s">
        <v>142</v>
      </c>
      <c r="J18" s="71" t="s">
        <v>143</v>
      </c>
    </row>
    <row r="19" spans="1:10">
      <c r="A19" s="175" t="s">
        <v>82</v>
      </c>
      <c r="B19" s="176"/>
      <c r="C19" s="176"/>
      <c r="D19" s="176"/>
      <c r="E19" s="176"/>
      <c r="F19" s="101"/>
      <c r="G19" s="101"/>
      <c r="H19" s="40"/>
      <c r="I19" s="40"/>
      <c r="J19" s="39"/>
    </row>
    <row r="20" spans="1:10">
      <c r="A20" s="175" t="s">
        <v>83</v>
      </c>
      <c r="B20" s="176"/>
      <c r="C20" s="176"/>
      <c r="D20" s="176"/>
      <c r="E20" s="176"/>
      <c r="F20" s="101"/>
      <c r="G20" s="101"/>
      <c r="H20" s="40"/>
      <c r="I20" s="40"/>
      <c r="J20" s="39"/>
    </row>
    <row r="21" spans="1:10">
      <c r="A21" s="165" t="s">
        <v>3</v>
      </c>
      <c r="B21" s="166"/>
      <c r="C21" s="166"/>
      <c r="D21" s="166"/>
      <c r="E21" s="166"/>
      <c r="F21" s="102"/>
      <c r="G21" s="102"/>
      <c r="H21" s="38">
        <f t="shared" ref="H21:J21" si="3">H19-H20</f>
        <v>0</v>
      </c>
      <c r="I21" s="38">
        <f t="shared" si="3"/>
        <v>0</v>
      </c>
      <c r="J21" s="38">
        <f t="shared" si="3"/>
        <v>0</v>
      </c>
    </row>
    <row r="22" spans="1:10">
      <c r="A22" s="165" t="s">
        <v>4</v>
      </c>
      <c r="B22" s="166"/>
      <c r="C22" s="166"/>
      <c r="D22" s="166"/>
      <c r="E22" s="166"/>
      <c r="F22" s="102"/>
      <c r="G22" s="102"/>
      <c r="H22" s="38">
        <f t="shared" ref="H22:J22" si="4">H14+H21</f>
        <v>0</v>
      </c>
      <c r="I22" s="38">
        <f t="shared" si="4"/>
        <v>0</v>
      </c>
      <c r="J22" s="38">
        <f t="shared" si="4"/>
        <v>0</v>
      </c>
    </row>
    <row r="23" spans="1:10" ht="18">
      <c r="A23" s="72"/>
      <c r="B23" s="17"/>
      <c r="C23" s="17"/>
      <c r="D23" s="17"/>
      <c r="E23" s="17"/>
      <c r="F23" s="103"/>
      <c r="G23" s="103"/>
      <c r="H23" s="3"/>
      <c r="I23" s="3"/>
      <c r="J23" s="3"/>
    </row>
    <row r="24" spans="1:10" ht="18">
      <c r="A24" s="72"/>
      <c r="B24" s="17"/>
      <c r="C24" s="17"/>
      <c r="D24" s="17"/>
      <c r="E24" s="17"/>
      <c r="F24" s="103"/>
      <c r="G24" s="103"/>
      <c r="H24" s="3"/>
      <c r="I24" s="3"/>
      <c r="J24" s="3"/>
    </row>
    <row r="25" spans="1:10" ht="18">
      <c r="A25" s="72"/>
      <c r="B25" s="17"/>
      <c r="C25" s="17"/>
      <c r="D25" s="17"/>
      <c r="E25" s="17"/>
      <c r="F25" s="103"/>
      <c r="G25" s="103"/>
      <c r="H25" s="3"/>
      <c r="I25" s="3"/>
      <c r="J25" s="3"/>
    </row>
    <row r="26" spans="1:10" ht="18">
      <c r="A26" s="72"/>
      <c r="B26" s="17"/>
      <c r="C26" s="17"/>
      <c r="D26" s="17"/>
      <c r="E26" s="17"/>
      <c r="F26" s="103"/>
      <c r="G26" s="103"/>
      <c r="H26" s="3"/>
      <c r="I26" s="3"/>
      <c r="J26" s="3"/>
    </row>
    <row r="27" spans="1:10" ht="18">
      <c r="A27" s="72"/>
      <c r="B27" s="17"/>
      <c r="C27" s="17"/>
      <c r="D27" s="17"/>
      <c r="E27" s="17"/>
      <c r="F27" s="103"/>
      <c r="G27" s="103"/>
      <c r="H27" s="3"/>
      <c r="I27" s="3"/>
      <c r="J27" s="3"/>
    </row>
    <row r="28" spans="1:10" ht="15.75">
      <c r="A28" s="167" t="s">
        <v>84</v>
      </c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 ht="15.75">
      <c r="A29" s="59"/>
      <c r="B29" s="29"/>
      <c r="C29" s="29"/>
      <c r="D29" s="29"/>
      <c r="E29" s="29"/>
      <c r="F29" s="104"/>
      <c r="G29" s="104"/>
      <c r="H29" s="29"/>
      <c r="I29" s="29"/>
      <c r="J29" s="29"/>
    </row>
    <row r="30" spans="1:10" ht="25.5">
      <c r="A30" s="58"/>
      <c r="B30" s="57"/>
      <c r="C30" s="57"/>
      <c r="D30" s="22"/>
      <c r="E30" s="23"/>
      <c r="F30" s="100" t="s">
        <v>140</v>
      </c>
      <c r="G30" s="100" t="s">
        <v>139</v>
      </c>
      <c r="H30" s="71" t="s">
        <v>141</v>
      </c>
      <c r="I30" s="71" t="s">
        <v>142</v>
      </c>
      <c r="J30" s="71" t="s">
        <v>143</v>
      </c>
    </row>
    <row r="31" spans="1:10" ht="15" customHeight="1">
      <c r="A31" s="169" t="s">
        <v>85</v>
      </c>
      <c r="B31" s="170"/>
      <c r="C31" s="170"/>
      <c r="D31" s="170"/>
      <c r="E31" s="170"/>
      <c r="F31" s="109">
        <v>13992.82</v>
      </c>
      <c r="G31" s="109">
        <v>-88941.5</v>
      </c>
      <c r="H31" s="73"/>
      <c r="I31" s="73"/>
      <c r="J31" s="74">
        <v>0</v>
      </c>
    </row>
    <row r="32" spans="1:10" ht="15" customHeight="1">
      <c r="A32" s="165" t="s">
        <v>86</v>
      </c>
      <c r="B32" s="166"/>
      <c r="C32" s="166"/>
      <c r="D32" s="166"/>
      <c r="E32" s="166"/>
      <c r="F32" s="102"/>
      <c r="G32" s="102"/>
      <c r="H32" s="75"/>
      <c r="I32" s="75"/>
      <c r="J32" s="76">
        <f t="shared" ref="J32" si="5">J22+J31</f>
        <v>0</v>
      </c>
    </row>
    <row r="33" spans="1:10" ht="45" customHeight="1">
      <c r="A33" s="171" t="s">
        <v>87</v>
      </c>
      <c r="B33" s="172"/>
      <c r="C33" s="172"/>
      <c r="D33" s="172"/>
      <c r="E33" s="172"/>
      <c r="F33" s="110">
        <f>SUM(F31+F14)</f>
        <v>-88941.500000000291</v>
      </c>
      <c r="G33" s="110">
        <f>SUM(G31+G14)</f>
        <v>0</v>
      </c>
      <c r="H33" s="75">
        <f t="shared" ref="H33:J33" si="6">H14+H21+H31-H32</f>
        <v>0</v>
      </c>
      <c r="I33" s="75">
        <f t="shared" si="6"/>
        <v>0</v>
      </c>
      <c r="J33" s="76">
        <f t="shared" si="6"/>
        <v>0</v>
      </c>
    </row>
    <row r="34" spans="1:10" ht="15.75">
      <c r="A34" s="77"/>
      <c r="B34" s="78"/>
      <c r="C34" s="78"/>
      <c r="D34" s="78"/>
      <c r="E34" s="78"/>
      <c r="F34" s="106"/>
      <c r="G34" s="106"/>
      <c r="H34" s="78"/>
      <c r="I34" s="78"/>
      <c r="J34" s="78"/>
    </row>
    <row r="35" spans="1:10" ht="15.75">
      <c r="A35" s="173" t="s">
        <v>88</v>
      </c>
      <c r="B35" s="173"/>
      <c r="C35" s="173"/>
      <c r="D35" s="173"/>
      <c r="E35" s="173"/>
      <c r="F35" s="173"/>
      <c r="G35" s="173"/>
      <c r="H35" s="173"/>
      <c r="I35" s="173"/>
      <c r="J35" s="173"/>
    </row>
    <row r="36" spans="1:10" ht="18">
      <c r="A36" s="79"/>
      <c r="B36" s="80"/>
      <c r="C36" s="80"/>
      <c r="D36" s="80"/>
      <c r="E36" s="80"/>
      <c r="F36" s="107"/>
      <c r="G36" s="107"/>
      <c r="H36" s="81"/>
      <c r="I36" s="81"/>
      <c r="J36" s="81"/>
    </row>
    <row r="37" spans="1:10" ht="25.5">
      <c r="A37" s="82"/>
      <c r="B37" s="83"/>
      <c r="C37" s="83"/>
      <c r="D37" s="84"/>
      <c r="E37" s="85"/>
      <c r="F37" s="100" t="s">
        <v>140</v>
      </c>
      <c r="G37" s="100" t="s">
        <v>139</v>
      </c>
      <c r="H37" s="86" t="s">
        <v>141</v>
      </c>
      <c r="I37" s="86" t="s">
        <v>142</v>
      </c>
      <c r="J37" s="86" t="s">
        <v>143</v>
      </c>
    </row>
    <row r="38" spans="1:10">
      <c r="A38" s="169" t="s">
        <v>85</v>
      </c>
      <c r="B38" s="170"/>
      <c r="C38" s="170"/>
      <c r="D38" s="170"/>
      <c r="E38" s="170"/>
      <c r="F38" s="105"/>
      <c r="G38" s="105"/>
      <c r="H38" s="73"/>
      <c r="I38" s="73"/>
      <c r="J38" s="74"/>
    </row>
    <row r="39" spans="1:10" ht="28.5" customHeight="1">
      <c r="A39" s="169" t="s">
        <v>89</v>
      </c>
      <c r="B39" s="170"/>
      <c r="C39" s="170"/>
      <c r="D39" s="170"/>
      <c r="E39" s="170"/>
      <c r="F39" s="105"/>
      <c r="G39" s="105"/>
      <c r="H39" s="73">
        <v>0</v>
      </c>
      <c r="I39" s="73"/>
      <c r="J39" s="74"/>
    </row>
    <row r="40" spans="1:10">
      <c r="A40" s="169" t="s">
        <v>90</v>
      </c>
      <c r="B40" s="174"/>
      <c r="C40" s="174"/>
      <c r="D40" s="174"/>
      <c r="E40" s="174"/>
      <c r="F40" s="108"/>
      <c r="G40" s="108"/>
      <c r="H40" s="73">
        <v>0</v>
      </c>
      <c r="I40" s="73">
        <v>0</v>
      </c>
      <c r="J40" s="74">
        <v>0</v>
      </c>
    </row>
    <row r="41" spans="1:10" ht="15" customHeight="1">
      <c r="A41" s="165" t="s">
        <v>86</v>
      </c>
      <c r="B41" s="166"/>
      <c r="C41" s="166"/>
      <c r="D41" s="166"/>
      <c r="E41" s="166"/>
      <c r="F41" s="102"/>
      <c r="G41" s="102"/>
      <c r="H41" s="87">
        <f t="shared" ref="H41:J41" si="7">H38-H39+H40</f>
        <v>0</v>
      </c>
      <c r="I41" s="87">
        <f t="shared" si="7"/>
        <v>0</v>
      </c>
      <c r="J41" s="88">
        <f t="shared" si="7"/>
        <v>0</v>
      </c>
    </row>
    <row r="42" spans="1:10" ht="9.75" customHeight="1"/>
    <row r="43" spans="1:10" ht="28.5" customHeight="1">
      <c r="A43" s="163"/>
      <c r="B43" s="164"/>
      <c r="C43" s="164"/>
      <c r="D43" s="164"/>
      <c r="E43" s="164"/>
      <c r="F43" s="164"/>
      <c r="G43" s="164"/>
      <c r="H43" s="164"/>
      <c r="I43" s="164"/>
      <c r="J43" s="164"/>
    </row>
    <row r="44" spans="1:10" ht="9" customHeight="1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43:J43"/>
    <mergeCell ref="A21:E21"/>
    <mergeCell ref="A22:E22"/>
    <mergeCell ref="A28:J28"/>
    <mergeCell ref="A31:E31"/>
    <mergeCell ref="A32:E32"/>
    <mergeCell ref="A33:E33"/>
    <mergeCell ref="A35:J35"/>
    <mergeCell ref="A38:E38"/>
    <mergeCell ref="A39:E39"/>
    <mergeCell ref="A40:E40"/>
    <mergeCell ref="A41:E4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workbookViewId="0">
      <selection activeCell="C31" sqref="C31"/>
    </sheetView>
  </sheetViews>
  <sheetFormatPr defaultRowHeight="15"/>
  <cols>
    <col min="1" max="1" width="7.42578125" bestFit="1" customWidth="1"/>
    <col min="2" max="2" width="8.42578125" bestFit="1" customWidth="1"/>
    <col min="3" max="3" width="44.7109375" customWidth="1"/>
    <col min="4" max="4" width="19.5703125" style="41" customWidth="1"/>
    <col min="5" max="5" width="18.28515625" style="41" customWidth="1"/>
    <col min="6" max="8" width="25.28515625" style="41" customWidth="1"/>
    <col min="9" max="10" width="25.28515625" customWidth="1"/>
  </cols>
  <sheetData>
    <row r="1" spans="1:10" ht="32.25" customHeight="1">
      <c r="A1" s="167" t="s">
        <v>145</v>
      </c>
      <c r="B1" s="167"/>
      <c r="C1" s="167"/>
      <c r="D1" s="167"/>
      <c r="E1" s="167"/>
      <c r="F1" s="167"/>
      <c r="G1" s="167"/>
      <c r="H1" s="167"/>
      <c r="I1" s="167"/>
      <c r="J1" s="4"/>
    </row>
    <row r="2" spans="1:10" ht="15.75">
      <c r="A2" s="167" t="s">
        <v>21</v>
      </c>
      <c r="B2" s="167"/>
      <c r="C2" s="167"/>
      <c r="D2" s="167"/>
      <c r="E2" s="167"/>
      <c r="F2" s="167"/>
      <c r="G2" s="167"/>
      <c r="H2" s="167"/>
      <c r="I2" s="30"/>
      <c r="J2" s="30"/>
    </row>
    <row r="3" spans="1:10" ht="18">
      <c r="A3" s="4"/>
      <c r="B3" s="4"/>
      <c r="C3" s="4"/>
      <c r="D3" s="36"/>
      <c r="E3" s="36"/>
      <c r="F3" s="36"/>
      <c r="G3" s="36"/>
      <c r="H3" s="36"/>
      <c r="I3" s="5"/>
      <c r="J3" s="5"/>
    </row>
    <row r="4" spans="1:10" ht="15.75">
      <c r="A4" s="167" t="s">
        <v>6</v>
      </c>
      <c r="B4" s="167"/>
      <c r="C4" s="167"/>
      <c r="D4" s="167"/>
      <c r="E4" s="167"/>
      <c r="F4" s="167"/>
      <c r="G4" s="167"/>
      <c r="H4" s="167"/>
      <c r="I4" s="29"/>
      <c r="J4" s="29"/>
    </row>
    <row r="5" spans="1:10" ht="18">
      <c r="A5" s="4"/>
      <c r="B5" s="4"/>
      <c r="C5" s="4"/>
      <c r="D5" s="36"/>
      <c r="E5" s="36"/>
      <c r="F5" s="36"/>
      <c r="G5" s="36"/>
      <c r="H5" s="36"/>
      <c r="I5" s="5"/>
      <c r="J5" s="5"/>
    </row>
    <row r="6" spans="1:10" ht="15.75">
      <c r="A6" s="167" t="s">
        <v>112</v>
      </c>
      <c r="B6" s="167"/>
      <c r="C6" s="167"/>
      <c r="D6" s="167"/>
      <c r="E6" s="167"/>
      <c r="F6" s="167"/>
      <c r="G6" s="167"/>
      <c r="H6" s="167"/>
      <c r="I6" s="31"/>
      <c r="J6" s="31"/>
    </row>
    <row r="7" spans="1:10" ht="18">
      <c r="A7" s="4"/>
      <c r="B7" s="4"/>
      <c r="C7" s="4"/>
      <c r="D7" s="36"/>
      <c r="E7" s="36"/>
      <c r="F7" s="36"/>
      <c r="G7" s="36"/>
      <c r="H7" s="36"/>
      <c r="I7" s="5"/>
      <c r="J7" s="5"/>
    </row>
    <row r="8" spans="1:10" ht="25.5">
      <c r="A8" s="16" t="s">
        <v>7</v>
      </c>
      <c r="B8" s="15" t="s">
        <v>8</v>
      </c>
      <c r="C8" s="15" t="s">
        <v>5</v>
      </c>
      <c r="D8" s="100" t="s">
        <v>140</v>
      </c>
      <c r="E8" s="100" t="s">
        <v>139</v>
      </c>
      <c r="F8" s="42" t="s">
        <v>141</v>
      </c>
      <c r="G8" s="42" t="s">
        <v>101</v>
      </c>
      <c r="H8" s="42" t="s">
        <v>144</v>
      </c>
    </row>
    <row r="9" spans="1:10">
      <c r="A9" s="7"/>
      <c r="B9" s="7"/>
      <c r="C9" s="7" t="s">
        <v>35</v>
      </c>
      <c r="D9" s="113">
        <f>SUM(D10+D27)</f>
        <v>5613890.2800000003</v>
      </c>
      <c r="E9" s="113">
        <f>SUM(E10+E27)</f>
        <v>6481351.9100000011</v>
      </c>
      <c r="F9" s="113">
        <f>SUM(F10+F27)</f>
        <v>7242940</v>
      </c>
      <c r="G9" s="113">
        <f>SUM(G10+G27)</f>
        <v>7237285</v>
      </c>
      <c r="H9" s="113">
        <f>SUM(H10+H27)</f>
        <v>7097285</v>
      </c>
    </row>
    <row r="10" spans="1:10">
      <c r="A10" s="7">
        <v>6</v>
      </c>
      <c r="B10" s="7"/>
      <c r="C10" s="7" t="s">
        <v>9</v>
      </c>
      <c r="D10" s="113">
        <f>SUM(D11+D14+D16+D18+D20)</f>
        <v>5613890.2800000003</v>
      </c>
      <c r="E10" s="113">
        <f>SUM(E11+E14+E16+E18+E20)</f>
        <v>6481243.0100000007</v>
      </c>
      <c r="F10" s="51">
        <f>SUM(F11+F14+F16+F18+F20)</f>
        <v>7242940</v>
      </c>
      <c r="G10" s="51">
        <f>SUM(G11+G14+G16+G18+G20)</f>
        <v>7237285</v>
      </c>
      <c r="H10" s="51">
        <f>SUM(H11+H14+H16+H18+H20)</f>
        <v>7097285</v>
      </c>
    </row>
    <row r="11" spans="1:10" ht="25.5">
      <c r="A11" s="7"/>
      <c r="B11" s="12">
        <v>63</v>
      </c>
      <c r="C11" s="12" t="s">
        <v>29</v>
      </c>
      <c r="D11" s="114">
        <f>SUM(D12:D13)</f>
        <v>17699.8</v>
      </c>
      <c r="E11" s="114">
        <f>SUM(E12:E13)</f>
        <v>23000</v>
      </c>
      <c r="F11" s="114">
        <f t="shared" ref="F11:H11" si="0">SUM(F12:F13)</f>
        <v>18000</v>
      </c>
      <c r="G11" s="114">
        <f t="shared" si="0"/>
        <v>18000</v>
      </c>
      <c r="H11" s="114">
        <f t="shared" si="0"/>
        <v>18000</v>
      </c>
    </row>
    <row r="12" spans="1:10">
      <c r="A12" s="8"/>
      <c r="B12" s="8"/>
      <c r="C12" s="9" t="s">
        <v>31</v>
      </c>
      <c r="D12" s="116">
        <v>17699.8</v>
      </c>
      <c r="E12" s="116">
        <v>23000</v>
      </c>
      <c r="F12" s="43">
        <v>18000</v>
      </c>
      <c r="G12" s="43">
        <v>18000</v>
      </c>
      <c r="H12" s="43">
        <v>18000</v>
      </c>
    </row>
    <row r="13" spans="1:10">
      <c r="A13" s="8"/>
      <c r="B13" s="8"/>
      <c r="C13" s="26" t="s">
        <v>108</v>
      </c>
      <c r="D13" s="116"/>
      <c r="E13" s="116">
        <v>0</v>
      </c>
      <c r="F13" s="43">
        <v>0</v>
      </c>
      <c r="G13" s="43">
        <v>0</v>
      </c>
      <c r="H13" s="43">
        <v>0</v>
      </c>
    </row>
    <row r="14" spans="1:10">
      <c r="A14" s="8"/>
      <c r="B14" s="8">
        <v>64</v>
      </c>
      <c r="C14" s="26" t="s">
        <v>36</v>
      </c>
      <c r="D14" s="117">
        <f>SUM(D15)</f>
        <v>1416.65</v>
      </c>
      <c r="E14" s="117">
        <f>SUM(E15)</f>
        <v>20</v>
      </c>
      <c r="F14" s="43">
        <f>SUM(F15)</f>
        <v>20</v>
      </c>
      <c r="G14" s="43">
        <f t="shared" ref="G14:H14" si="1">SUM(G15)</f>
        <v>20</v>
      </c>
      <c r="H14" s="43">
        <f t="shared" si="1"/>
        <v>20</v>
      </c>
    </row>
    <row r="15" spans="1:10">
      <c r="A15" s="8"/>
      <c r="B15" s="8"/>
      <c r="C15" s="26" t="s">
        <v>28</v>
      </c>
      <c r="D15" s="117">
        <v>1416.65</v>
      </c>
      <c r="E15" s="117">
        <v>20</v>
      </c>
      <c r="F15" s="43">
        <v>20</v>
      </c>
      <c r="G15" s="43">
        <v>20</v>
      </c>
      <c r="H15" s="43">
        <v>20</v>
      </c>
    </row>
    <row r="16" spans="1:10">
      <c r="A16" s="8"/>
      <c r="B16" s="8">
        <v>65</v>
      </c>
      <c r="C16" s="26" t="s">
        <v>37</v>
      </c>
      <c r="D16" s="117">
        <f>SUM(D17)</f>
        <v>599393.55000000005</v>
      </c>
      <c r="E16" s="117">
        <f t="shared" ref="E16:H16" si="2">SUM(E17)</f>
        <v>561910.12</v>
      </c>
      <c r="F16" s="117">
        <f t="shared" si="2"/>
        <v>636070</v>
      </c>
      <c r="G16" s="117">
        <f t="shared" si="2"/>
        <v>633570</v>
      </c>
      <c r="H16" s="117">
        <f t="shared" si="2"/>
        <v>633570</v>
      </c>
    </row>
    <row r="17" spans="1:8">
      <c r="A17" s="8"/>
      <c r="B17" s="8"/>
      <c r="C17" s="26" t="s">
        <v>64</v>
      </c>
      <c r="D17" s="117">
        <v>599393.55000000005</v>
      </c>
      <c r="E17" s="117">
        <v>561910.12</v>
      </c>
      <c r="F17" s="43">
        <v>636070</v>
      </c>
      <c r="G17" s="43">
        <v>633570</v>
      </c>
      <c r="H17" s="43">
        <v>633570</v>
      </c>
    </row>
    <row r="18" spans="1:8">
      <c r="A18" s="8"/>
      <c r="B18" s="8">
        <v>66</v>
      </c>
      <c r="C18" s="95" t="s">
        <v>110</v>
      </c>
      <c r="D18" s="117">
        <f>SUM(D19)</f>
        <v>0</v>
      </c>
      <c r="E18" s="117">
        <f>SUM(E19)</f>
        <v>0</v>
      </c>
      <c r="F18" s="117">
        <f t="shared" ref="F18" si="3">SUM(F19)</f>
        <v>0</v>
      </c>
      <c r="G18" s="117"/>
      <c r="H18" s="117"/>
    </row>
    <row r="19" spans="1:8">
      <c r="A19" s="8"/>
      <c r="B19" s="8"/>
      <c r="C19" s="13"/>
      <c r="D19" s="117"/>
      <c r="E19" s="117"/>
      <c r="F19" s="43"/>
      <c r="G19" s="43">
        <v>0</v>
      </c>
      <c r="H19" s="43">
        <v>0</v>
      </c>
    </row>
    <row r="20" spans="1:8">
      <c r="A20" s="8"/>
      <c r="B20" s="8">
        <v>67</v>
      </c>
      <c r="C20" s="12" t="s">
        <v>38</v>
      </c>
      <c r="D20" s="114">
        <f>SUM(D21:D26)</f>
        <v>4995380.28</v>
      </c>
      <c r="E20" s="114">
        <f>SUM(E21:E26)</f>
        <v>5896312.8900000006</v>
      </c>
      <c r="F20" s="43">
        <f>SUM(F21:F26)</f>
        <v>6588850</v>
      </c>
      <c r="G20" s="43">
        <f t="shared" ref="G20:H20" si="4">SUM(G21:G26)</f>
        <v>6585695</v>
      </c>
      <c r="H20" s="43">
        <f t="shared" si="4"/>
        <v>6445695</v>
      </c>
    </row>
    <row r="21" spans="1:8">
      <c r="A21" s="8"/>
      <c r="B21" s="21"/>
      <c r="C21" s="12" t="s">
        <v>161</v>
      </c>
      <c r="D21" s="114">
        <v>4516876.75</v>
      </c>
      <c r="E21" s="114">
        <v>5376914.3300000001</v>
      </c>
      <c r="F21" s="43">
        <v>5871402.6200000001</v>
      </c>
      <c r="G21" s="43">
        <v>5904100</v>
      </c>
      <c r="H21" s="43">
        <v>5984100</v>
      </c>
    </row>
    <row r="22" spans="1:8">
      <c r="A22" s="8"/>
      <c r="B22" s="21"/>
      <c r="C22" s="12" t="s">
        <v>94</v>
      </c>
      <c r="D22" s="114">
        <v>90598.09</v>
      </c>
      <c r="E22" s="114">
        <v>215000</v>
      </c>
      <c r="F22" s="43">
        <v>430000</v>
      </c>
      <c r="G22" s="43">
        <v>380000</v>
      </c>
      <c r="H22" s="43">
        <v>160000</v>
      </c>
    </row>
    <row r="23" spans="1:8">
      <c r="A23" s="8"/>
      <c r="B23" s="21"/>
      <c r="C23" s="12" t="s">
        <v>162</v>
      </c>
      <c r="D23" s="114">
        <v>184250</v>
      </c>
      <c r="E23" s="114">
        <v>232684.83</v>
      </c>
      <c r="F23" s="43">
        <v>241094.88</v>
      </c>
      <c r="G23" s="43">
        <v>250000</v>
      </c>
      <c r="H23" s="43">
        <v>250000</v>
      </c>
    </row>
    <row r="24" spans="1:8">
      <c r="A24" s="8"/>
      <c r="B24" s="21"/>
      <c r="C24" s="12" t="s">
        <v>95</v>
      </c>
      <c r="D24" s="114">
        <v>109401.91</v>
      </c>
      <c r="E24" s="114">
        <v>0</v>
      </c>
      <c r="F24" s="43">
        <v>0</v>
      </c>
      <c r="G24" s="43"/>
      <c r="H24" s="43"/>
    </row>
    <row r="25" spans="1:8">
      <c r="A25" s="8"/>
      <c r="B25" s="21"/>
      <c r="C25" s="12" t="s">
        <v>163</v>
      </c>
      <c r="D25" s="114">
        <v>53429.13</v>
      </c>
      <c r="E25" s="114">
        <v>41788.730000000003</v>
      </c>
      <c r="F25" s="43">
        <v>0</v>
      </c>
      <c r="G25" s="43"/>
      <c r="H25" s="43"/>
    </row>
    <row r="26" spans="1:8">
      <c r="A26" s="8"/>
      <c r="B26" s="8"/>
      <c r="C26" s="12" t="s">
        <v>164</v>
      </c>
      <c r="D26" s="114">
        <v>40824.400000000001</v>
      </c>
      <c r="E26" s="114">
        <v>29925</v>
      </c>
      <c r="F26" s="43">
        <v>46352.5</v>
      </c>
      <c r="G26" s="43">
        <v>51595</v>
      </c>
      <c r="H26" s="43">
        <v>51595</v>
      </c>
    </row>
    <row r="27" spans="1:8">
      <c r="A27" s="21">
        <v>7</v>
      </c>
      <c r="B27" s="8"/>
      <c r="C27" s="7" t="s">
        <v>129</v>
      </c>
      <c r="D27" s="114">
        <f>SUM(D28)</f>
        <v>0</v>
      </c>
      <c r="E27" s="114">
        <f t="shared" ref="E27:E28" si="5">SUM(E28)</f>
        <v>108.9</v>
      </c>
      <c r="F27" s="114">
        <f t="shared" ref="F27:F28" si="6">SUM(F28)</f>
        <v>0</v>
      </c>
      <c r="G27" s="114">
        <f t="shared" ref="G27:G28" si="7">SUM(G28)</f>
        <v>0</v>
      </c>
      <c r="H27" s="114">
        <f t="shared" ref="H27" si="8">SUM(H28)</f>
        <v>0</v>
      </c>
    </row>
    <row r="28" spans="1:8">
      <c r="A28" s="8"/>
      <c r="B28" s="8">
        <v>72</v>
      </c>
      <c r="C28" s="12" t="s">
        <v>130</v>
      </c>
      <c r="D28" s="114">
        <f>SUM(D29)</f>
        <v>0</v>
      </c>
      <c r="E28" s="114">
        <f t="shared" si="5"/>
        <v>108.9</v>
      </c>
      <c r="F28" s="114">
        <f t="shared" si="6"/>
        <v>0</v>
      </c>
      <c r="G28" s="114">
        <f t="shared" si="7"/>
        <v>0</v>
      </c>
      <c r="H28" s="114">
        <v>0</v>
      </c>
    </row>
    <row r="29" spans="1:8">
      <c r="A29" s="8"/>
      <c r="B29" s="8"/>
      <c r="C29" s="12" t="s">
        <v>130</v>
      </c>
      <c r="D29" s="114">
        <v>0</v>
      </c>
      <c r="E29" s="114">
        <v>108.9</v>
      </c>
      <c r="F29" s="43">
        <v>0</v>
      </c>
      <c r="G29" s="43">
        <v>0</v>
      </c>
      <c r="H29" s="43">
        <v>0</v>
      </c>
    </row>
    <row r="30" spans="1:8">
      <c r="A30" s="21">
        <v>9</v>
      </c>
      <c r="B30" s="8"/>
      <c r="C30" s="7" t="s">
        <v>93</v>
      </c>
      <c r="D30" s="113">
        <f t="shared" ref="D30:H31" si="9">SUM(D31)</f>
        <v>13992.82</v>
      </c>
      <c r="E30" s="113">
        <f t="shared" si="9"/>
        <v>5657.66</v>
      </c>
      <c r="F30" s="113">
        <f t="shared" si="9"/>
        <v>0</v>
      </c>
      <c r="G30" s="113">
        <f t="shared" si="9"/>
        <v>0</v>
      </c>
      <c r="H30" s="113">
        <f t="shared" si="9"/>
        <v>0</v>
      </c>
    </row>
    <row r="31" spans="1:8">
      <c r="A31" s="8"/>
      <c r="B31" s="8">
        <v>92</v>
      </c>
      <c r="C31" s="89" t="s">
        <v>102</v>
      </c>
      <c r="D31" s="115">
        <f t="shared" si="9"/>
        <v>13992.82</v>
      </c>
      <c r="E31" s="115">
        <f t="shared" si="9"/>
        <v>5657.66</v>
      </c>
      <c r="F31" s="115">
        <f t="shared" si="9"/>
        <v>0</v>
      </c>
      <c r="G31" s="115">
        <f t="shared" si="9"/>
        <v>0</v>
      </c>
      <c r="H31" s="115">
        <f t="shared" si="9"/>
        <v>0</v>
      </c>
    </row>
    <row r="32" spans="1:8">
      <c r="A32" s="8"/>
      <c r="B32" s="8"/>
      <c r="C32" s="50" t="s">
        <v>131</v>
      </c>
      <c r="D32" s="115">
        <v>13992.82</v>
      </c>
      <c r="E32" s="115">
        <v>5657.66</v>
      </c>
      <c r="F32" s="43">
        <v>0</v>
      </c>
      <c r="G32" s="43"/>
      <c r="H32" s="43"/>
    </row>
    <row r="34" spans="1:8" ht="25.5">
      <c r="A34" s="16" t="s">
        <v>7</v>
      </c>
      <c r="B34" s="15" t="s">
        <v>8</v>
      </c>
      <c r="C34" s="15" t="s">
        <v>11</v>
      </c>
      <c r="D34" s="100" t="s">
        <v>140</v>
      </c>
      <c r="E34" s="100" t="s">
        <v>139</v>
      </c>
      <c r="F34" s="42" t="s">
        <v>141</v>
      </c>
      <c r="G34" s="42" t="s">
        <v>101</v>
      </c>
      <c r="H34" s="42" t="s">
        <v>144</v>
      </c>
    </row>
    <row r="35" spans="1:8">
      <c r="A35" s="7"/>
      <c r="B35" s="7"/>
      <c r="C35" s="7" t="s">
        <v>16</v>
      </c>
      <c r="D35" s="113">
        <f>SUM(D36+D58)</f>
        <v>5716824.6000000006</v>
      </c>
      <c r="E35" s="113">
        <f>SUM(E36+E58)</f>
        <v>6392410.4100000001</v>
      </c>
      <c r="F35" s="51">
        <f>SUM(F36+F58)</f>
        <v>7242940</v>
      </c>
      <c r="G35" s="51">
        <f>SUM(G36+G58)</f>
        <v>7237285</v>
      </c>
      <c r="H35" s="51">
        <f>SUM(H36+H58)</f>
        <v>7097285</v>
      </c>
    </row>
    <row r="36" spans="1:8">
      <c r="A36" s="7">
        <v>3</v>
      </c>
      <c r="B36" s="7"/>
      <c r="C36" s="7" t="s">
        <v>12</v>
      </c>
      <c r="D36" s="113">
        <f>SUM(D37+D43+D53+D56)</f>
        <v>5651449.4100000001</v>
      </c>
      <c r="E36" s="113">
        <f>SUM(E37+E43+E53+E56)</f>
        <v>6314410.4100000001</v>
      </c>
      <c r="F36" s="51">
        <f>SUM(F37+F43+F53)</f>
        <v>6797792.5</v>
      </c>
      <c r="G36" s="51">
        <f>SUM(G37+G43+G53)</f>
        <v>7005285</v>
      </c>
      <c r="H36" s="51">
        <f>SUM(H37+H43+H53)</f>
        <v>7045285</v>
      </c>
    </row>
    <row r="37" spans="1:8">
      <c r="A37" s="7"/>
      <c r="B37" s="12">
        <v>31</v>
      </c>
      <c r="C37" s="12" t="s">
        <v>13</v>
      </c>
      <c r="D37" s="114">
        <f>SUM(D38:D42)</f>
        <v>4712928.12</v>
      </c>
      <c r="E37" s="114">
        <f>SUM(E38:E42)</f>
        <v>5303725</v>
      </c>
      <c r="F37" s="43">
        <f>SUM(F38:F42)</f>
        <v>5337852.5</v>
      </c>
      <c r="G37" s="43">
        <f t="shared" ref="G37:H37" si="10">SUM(G38:G42)</f>
        <v>5517845</v>
      </c>
      <c r="H37" s="43">
        <f t="shared" si="10"/>
        <v>5750845</v>
      </c>
    </row>
    <row r="38" spans="1:8">
      <c r="A38" s="8"/>
      <c r="B38" s="8"/>
      <c r="C38" s="26" t="s">
        <v>154</v>
      </c>
      <c r="D38" s="117">
        <v>4472399.92</v>
      </c>
      <c r="E38" s="117">
        <v>5020915.17</v>
      </c>
      <c r="F38" s="43">
        <v>5040255.12</v>
      </c>
      <c r="G38" s="43">
        <v>5206100</v>
      </c>
      <c r="H38" s="43">
        <v>5439100</v>
      </c>
    </row>
    <row r="39" spans="1:8">
      <c r="A39" s="8"/>
      <c r="B39" s="8"/>
      <c r="C39" s="26" t="s">
        <v>153</v>
      </c>
      <c r="D39" s="117">
        <v>184250</v>
      </c>
      <c r="E39" s="117">
        <v>232684.83</v>
      </c>
      <c r="F39" s="43">
        <v>241094.88</v>
      </c>
      <c r="G39" s="43">
        <v>250000</v>
      </c>
      <c r="H39" s="43">
        <v>250000</v>
      </c>
    </row>
    <row r="40" spans="1:8">
      <c r="A40" s="8"/>
      <c r="B40" s="8"/>
      <c r="C40" s="26" t="s">
        <v>65</v>
      </c>
      <c r="D40" s="117">
        <v>2416.77</v>
      </c>
      <c r="E40" s="117">
        <v>21000</v>
      </c>
      <c r="F40" s="43">
        <v>11650</v>
      </c>
      <c r="G40" s="43">
        <v>11650</v>
      </c>
      <c r="H40" s="43">
        <v>11650</v>
      </c>
    </row>
    <row r="41" spans="1:8">
      <c r="A41" s="8"/>
      <c r="B41" s="8"/>
      <c r="C41" s="26" t="s">
        <v>103</v>
      </c>
      <c r="D41" s="117">
        <v>13992.82</v>
      </c>
      <c r="E41" s="117">
        <v>0</v>
      </c>
      <c r="F41" s="43">
        <v>0</v>
      </c>
      <c r="G41" s="43">
        <v>0</v>
      </c>
      <c r="H41" s="43">
        <v>0</v>
      </c>
    </row>
    <row r="42" spans="1:8">
      <c r="A42" s="8"/>
      <c r="B42" s="8"/>
      <c r="C42" s="26" t="s">
        <v>155</v>
      </c>
      <c r="D42" s="117">
        <v>39868.61</v>
      </c>
      <c r="E42" s="117">
        <v>29125</v>
      </c>
      <c r="F42" s="43">
        <v>44852.5</v>
      </c>
      <c r="G42" s="43">
        <v>50095</v>
      </c>
      <c r="H42" s="43">
        <v>50095</v>
      </c>
    </row>
    <row r="43" spans="1:8">
      <c r="A43" s="8"/>
      <c r="B43" s="8">
        <v>32</v>
      </c>
      <c r="C43" s="8" t="s">
        <v>24</v>
      </c>
      <c r="D43" s="116">
        <f>SUM(D44:D51)</f>
        <v>938028.11</v>
      </c>
      <c r="E43" s="116">
        <f>SUM(E44:E52)</f>
        <v>1010645.4099999999</v>
      </c>
      <c r="F43" s="116">
        <f>SUM(F44:F52)</f>
        <v>1459900</v>
      </c>
      <c r="G43" s="116">
        <f t="shared" ref="G43" si="11">SUM(G44:G51)</f>
        <v>1487400</v>
      </c>
      <c r="H43" s="116">
        <f t="shared" ref="H43" si="12">SUM(H44:H51)</f>
        <v>1294400</v>
      </c>
    </row>
    <row r="44" spans="1:8">
      <c r="A44" s="8"/>
      <c r="B44" s="8"/>
      <c r="C44" s="26" t="s">
        <v>156</v>
      </c>
      <c r="D44" s="116">
        <v>212280.78</v>
      </c>
      <c r="E44" s="116">
        <v>296999.15999999997</v>
      </c>
      <c r="F44" s="43">
        <v>386000</v>
      </c>
      <c r="G44" s="43">
        <v>468000</v>
      </c>
      <c r="H44" s="43">
        <v>495000</v>
      </c>
    </row>
    <row r="45" spans="1:8">
      <c r="A45" s="8"/>
      <c r="B45" s="8"/>
      <c r="C45" s="26" t="s">
        <v>157</v>
      </c>
      <c r="D45" s="117">
        <v>53429.13</v>
      </c>
      <c r="E45" s="117">
        <v>41788.730000000003</v>
      </c>
      <c r="F45" s="43">
        <v>0</v>
      </c>
      <c r="G45" s="43">
        <v>0</v>
      </c>
      <c r="H45" s="43">
        <v>0</v>
      </c>
    </row>
    <row r="46" spans="1:8">
      <c r="A46" s="8"/>
      <c r="B46" s="8"/>
      <c r="C46" s="26" t="s">
        <v>158</v>
      </c>
      <c r="D46" s="117">
        <v>1552.91</v>
      </c>
      <c r="E46" s="117">
        <v>800</v>
      </c>
      <c r="F46" s="43">
        <v>1500</v>
      </c>
      <c r="G46" s="43">
        <v>1500</v>
      </c>
      <c r="H46" s="43">
        <v>1500</v>
      </c>
    </row>
    <row r="47" spans="1:8">
      <c r="A47" s="8"/>
      <c r="B47" s="8"/>
      <c r="C47" s="26" t="s">
        <v>159</v>
      </c>
      <c r="D47" s="117">
        <v>0</v>
      </c>
      <c r="E47" s="117">
        <v>0</v>
      </c>
      <c r="F47" s="43">
        <v>430000</v>
      </c>
      <c r="G47" s="43">
        <v>380000</v>
      </c>
      <c r="H47" s="43">
        <v>160000</v>
      </c>
    </row>
    <row r="48" spans="1:8">
      <c r="A48" s="8"/>
      <c r="B48" s="8"/>
      <c r="C48" s="26" t="s">
        <v>71</v>
      </c>
      <c r="D48" s="117">
        <v>90598.09</v>
      </c>
      <c r="E48" s="117">
        <v>215000</v>
      </c>
      <c r="F48" s="43">
        <v>0</v>
      </c>
      <c r="G48" s="43">
        <v>0</v>
      </c>
      <c r="H48" s="43">
        <v>0</v>
      </c>
    </row>
    <row r="49" spans="1:8">
      <c r="A49" s="8"/>
      <c r="B49" s="21"/>
      <c r="C49" s="50" t="s">
        <v>65</v>
      </c>
      <c r="D49" s="115">
        <v>561543.93000000005</v>
      </c>
      <c r="E49" s="115">
        <v>427399.86</v>
      </c>
      <c r="F49" s="43">
        <v>624400</v>
      </c>
      <c r="G49" s="43">
        <v>619900</v>
      </c>
      <c r="H49" s="43">
        <v>619900</v>
      </c>
    </row>
    <row r="50" spans="1:8">
      <c r="A50" s="8"/>
      <c r="B50" s="21"/>
      <c r="C50" s="26" t="s">
        <v>160</v>
      </c>
      <c r="D50" s="117">
        <v>17699.8</v>
      </c>
      <c r="E50" s="117">
        <v>23000</v>
      </c>
      <c r="F50" s="43">
        <v>18000</v>
      </c>
      <c r="G50" s="43">
        <v>18000</v>
      </c>
      <c r="H50" s="43">
        <v>18000</v>
      </c>
    </row>
    <row r="51" spans="1:8">
      <c r="A51" s="8"/>
      <c r="B51" s="21"/>
      <c r="C51" s="26" t="s">
        <v>28</v>
      </c>
      <c r="D51" s="117">
        <v>923.47</v>
      </c>
      <c r="E51" s="117">
        <v>0</v>
      </c>
      <c r="F51" s="43"/>
      <c r="G51" s="43"/>
      <c r="H51" s="43"/>
    </row>
    <row r="52" spans="1:8">
      <c r="A52" s="8"/>
      <c r="B52" s="21"/>
      <c r="C52" s="26" t="s">
        <v>131</v>
      </c>
      <c r="D52" s="117">
        <v>0</v>
      </c>
      <c r="E52" s="117">
        <v>5657.66</v>
      </c>
      <c r="F52" s="43"/>
      <c r="G52" s="43"/>
      <c r="H52" s="43"/>
    </row>
    <row r="53" spans="1:8">
      <c r="A53" s="8"/>
      <c r="B53" s="8">
        <v>34</v>
      </c>
      <c r="C53" s="26" t="s">
        <v>39</v>
      </c>
      <c r="D53" s="117">
        <f>SUM(D54:D55)</f>
        <v>493.18</v>
      </c>
      <c r="E53" s="117">
        <f>SUM(E54:E55)</f>
        <v>40</v>
      </c>
      <c r="F53" s="43">
        <f>SUM(F54:F55)</f>
        <v>40</v>
      </c>
      <c r="G53" s="43">
        <f t="shared" ref="G53:H53" si="13">SUM(G54:G55)</f>
        <v>40</v>
      </c>
      <c r="H53" s="43">
        <f t="shared" si="13"/>
        <v>40</v>
      </c>
    </row>
    <row r="54" spans="1:8">
      <c r="A54" s="8"/>
      <c r="B54" s="21"/>
      <c r="C54" s="26" t="s">
        <v>28</v>
      </c>
      <c r="D54" s="120"/>
      <c r="E54" s="117">
        <v>20</v>
      </c>
      <c r="F54" s="43">
        <v>20</v>
      </c>
      <c r="G54" s="43">
        <v>20</v>
      </c>
      <c r="H54" s="43">
        <v>20</v>
      </c>
    </row>
    <row r="55" spans="1:8">
      <c r="A55" s="8"/>
      <c r="B55" s="21"/>
      <c r="C55" s="26" t="s">
        <v>65</v>
      </c>
      <c r="D55" s="117">
        <v>493.18</v>
      </c>
      <c r="E55" s="117">
        <v>20</v>
      </c>
      <c r="F55" s="43">
        <v>20</v>
      </c>
      <c r="G55" s="43">
        <v>20</v>
      </c>
      <c r="H55" s="43">
        <v>20</v>
      </c>
    </row>
    <row r="56" spans="1:8">
      <c r="A56" s="8"/>
      <c r="B56" s="8">
        <v>38</v>
      </c>
      <c r="C56" s="26" t="s">
        <v>111</v>
      </c>
      <c r="D56" s="117">
        <f>SUM(D57)</f>
        <v>0</v>
      </c>
      <c r="E56" s="117">
        <f t="shared" ref="E56:H56" si="14">SUM(E57)</f>
        <v>0</v>
      </c>
      <c r="F56" s="117">
        <f t="shared" si="14"/>
        <v>0</v>
      </c>
      <c r="G56" s="117">
        <f t="shared" si="14"/>
        <v>0</v>
      </c>
      <c r="H56" s="117">
        <f t="shared" si="14"/>
        <v>0</v>
      </c>
    </row>
    <row r="57" spans="1:8">
      <c r="A57" s="8"/>
      <c r="B57" s="8"/>
      <c r="C57" s="26" t="s">
        <v>65</v>
      </c>
      <c r="D57" s="117"/>
      <c r="E57" s="117"/>
      <c r="F57" s="43"/>
      <c r="G57" s="43"/>
      <c r="H57" s="43"/>
    </row>
    <row r="58" spans="1:8">
      <c r="A58" s="10">
        <v>4</v>
      </c>
      <c r="B58" s="11"/>
      <c r="C58" s="19" t="s">
        <v>14</v>
      </c>
      <c r="D58" s="113">
        <f>SUM(D59)</f>
        <v>65375.19</v>
      </c>
      <c r="E58" s="113">
        <f t="shared" ref="E58:H58" si="15">SUM(E59)</f>
        <v>78000</v>
      </c>
      <c r="F58" s="113">
        <f t="shared" si="15"/>
        <v>445147.5</v>
      </c>
      <c r="G58" s="113">
        <f t="shared" si="15"/>
        <v>232000</v>
      </c>
      <c r="H58" s="113">
        <f t="shared" si="15"/>
        <v>52000</v>
      </c>
    </row>
    <row r="59" spans="1:8">
      <c r="A59" s="12"/>
      <c r="B59" s="12">
        <v>42</v>
      </c>
      <c r="C59" s="20" t="s">
        <v>66</v>
      </c>
      <c r="D59" s="114">
        <f>SUM(D60:D62)</f>
        <v>65375.19</v>
      </c>
      <c r="E59" s="114">
        <f t="shared" ref="E59:H59" si="16">SUM(E60:E62)</f>
        <v>78000</v>
      </c>
      <c r="F59" s="114">
        <f t="shared" si="16"/>
        <v>445147.5</v>
      </c>
      <c r="G59" s="114">
        <f t="shared" si="16"/>
        <v>232000</v>
      </c>
      <c r="H59" s="114">
        <f t="shared" si="16"/>
        <v>52000</v>
      </c>
    </row>
    <row r="60" spans="1:8">
      <c r="A60" s="12"/>
      <c r="B60" s="12"/>
      <c r="C60" s="26" t="s">
        <v>156</v>
      </c>
      <c r="D60" s="116">
        <v>35600</v>
      </c>
      <c r="E60" s="116">
        <v>59000</v>
      </c>
      <c r="F60" s="43">
        <v>445147.5</v>
      </c>
      <c r="G60" s="43">
        <v>230000</v>
      </c>
      <c r="H60" s="43">
        <v>50000</v>
      </c>
    </row>
    <row r="61" spans="1:8">
      <c r="A61" s="12"/>
      <c r="B61" s="12"/>
      <c r="C61" s="26" t="s">
        <v>65</v>
      </c>
      <c r="D61" s="117">
        <v>29775.19</v>
      </c>
      <c r="E61" s="117">
        <v>18891.099999999999</v>
      </c>
      <c r="F61" s="43"/>
      <c r="G61" s="43">
        <v>2000</v>
      </c>
      <c r="H61" s="44">
        <v>2000</v>
      </c>
    </row>
    <row r="62" spans="1:8">
      <c r="A62" s="12"/>
      <c r="B62" s="12"/>
      <c r="C62" s="12" t="s">
        <v>130</v>
      </c>
      <c r="D62" s="117">
        <v>0</v>
      </c>
      <c r="E62" s="117">
        <v>108.9</v>
      </c>
      <c r="F62" s="43">
        <v>0</v>
      </c>
      <c r="G62" s="43">
        <v>0</v>
      </c>
      <c r="H62" s="44">
        <v>0</v>
      </c>
    </row>
    <row r="63" spans="1:8">
      <c r="A63" s="97">
        <v>9</v>
      </c>
      <c r="B63" s="92"/>
      <c r="C63" s="92" t="s">
        <v>93</v>
      </c>
      <c r="D63" s="121"/>
      <c r="E63" s="121"/>
      <c r="F63" s="94">
        <f>SUM(F64)</f>
        <v>0</v>
      </c>
      <c r="G63" s="94">
        <f t="shared" ref="G63:H64" si="17">SUM(G64)</f>
        <v>0</v>
      </c>
      <c r="H63" s="94">
        <f t="shared" si="17"/>
        <v>0</v>
      </c>
    </row>
    <row r="64" spans="1:8">
      <c r="A64" s="90"/>
      <c r="B64" s="96">
        <v>92</v>
      </c>
      <c r="C64" s="93" t="s">
        <v>106</v>
      </c>
      <c r="D64" s="162">
        <f>SUM(D65)</f>
        <v>0</v>
      </c>
      <c r="E64" s="162">
        <f t="shared" ref="E64:F64" si="18">SUM(E65)</f>
        <v>94599.16</v>
      </c>
      <c r="F64" s="162">
        <f t="shared" si="18"/>
        <v>0</v>
      </c>
      <c r="G64" s="162">
        <f t="shared" si="17"/>
        <v>0</v>
      </c>
      <c r="H64" s="162">
        <f t="shared" si="17"/>
        <v>0</v>
      </c>
    </row>
    <row r="65" spans="1:8">
      <c r="A65" s="90"/>
      <c r="B65" s="90"/>
      <c r="C65" s="93" t="s">
        <v>107</v>
      </c>
      <c r="D65" s="122"/>
      <c r="E65" s="162">
        <v>94599.16</v>
      </c>
      <c r="F65" s="91"/>
      <c r="G65" s="91"/>
      <c r="H65" s="91"/>
    </row>
  </sheetData>
  <mergeCells count="4">
    <mergeCell ref="A2:H2"/>
    <mergeCell ref="A4:H4"/>
    <mergeCell ref="A6:H6"/>
    <mergeCell ref="A1:I1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topLeftCell="A22" workbookViewId="0">
      <selection activeCell="A32" sqref="A32"/>
    </sheetView>
  </sheetViews>
  <sheetFormatPr defaultRowHeight="15"/>
  <cols>
    <col min="1" max="1" width="37.7109375" customWidth="1"/>
    <col min="2" max="2" width="19.140625" style="41" customWidth="1"/>
    <col min="3" max="3" width="19.85546875" style="41" customWidth="1"/>
    <col min="4" max="6" width="25.28515625" style="41" customWidth="1"/>
    <col min="7" max="8" width="25.28515625" customWidth="1"/>
  </cols>
  <sheetData>
    <row r="1" spans="1:10" ht="30" customHeight="1">
      <c r="A1" s="167" t="s">
        <v>145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8">
      <c r="A2" s="18"/>
      <c r="B2" s="36"/>
      <c r="C2" s="36"/>
      <c r="D2" s="36"/>
      <c r="E2" s="36"/>
      <c r="F2" s="36"/>
      <c r="G2" s="5"/>
      <c r="H2" s="5"/>
    </row>
    <row r="3" spans="1:10" ht="15.75" customHeight="1">
      <c r="A3" s="167" t="s">
        <v>113</v>
      </c>
      <c r="B3" s="167"/>
      <c r="C3" s="167"/>
      <c r="D3" s="167"/>
      <c r="E3" s="167"/>
      <c r="F3" s="167"/>
      <c r="G3" s="31"/>
      <c r="H3" s="31"/>
    </row>
    <row r="4" spans="1:10" ht="18">
      <c r="A4" s="4"/>
      <c r="B4" s="36"/>
      <c r="C4" s="36"/>
      <c r="D4" s="36"/>
      <c r="E4" s="36"/>
      <c r="F4" s="36"/>
      <c r="G4" s="5"/>
      <c r="H4" s="5"/>
    </row>
    <row r="5" spans="1:10" ht="25.5">
      <c r="A5" s="16" t="s">
        <v>15</v>
      </c>
      <c r="B5" s="100" t="s">
        <v>140</v>
      </c>
      <c r="C5" s="100" t="s">
        <v>139</v>
      </c>
      <c r="D5" s="42" t="s">
        <v>141</v>
      </c>
      <c r="E5" s="42" t="s">
        <v>101</v>
      </c>
      <c r="F5" s="42" t="s">
        <v>144</v>
      </c>
    </row>
    <row r="6" spans="1:10" ht="15.75" customHeight="1">
      <c r="A6" s="133" t="s">
        <v>35</v>
      </c>
      <c r="B6" s="113">
        <f>SUM(B7+B10+B13+B17+B22+B24)</f>
        <v>5613890.2800000003</v>
      </c>
      <c r="C6" s="113">
        <f>SUM(C7+C10+C13+C17+C22+C24)</f>
        <v>6481351.9100000001</v>
      </c>
      <c r="D6" s="113">
        <f>SUM(D7+D10+D13+D17+D22+D24)</f>
        <v>7242940</v>
      </c>
      <c r="E6" s="113">
        <f t="shared" ref="E6:F6" si="0">SUM(E7+E10+E13+E17+E22)</f>
        <v>7237285</v>
      </c>
      <c r="F6" s="113">
        <f t="shared" si="0"/>
        <v>7097285</v>
      </c>
    </row>
    <row r="7" spans="1:10" ht="15.75" customHeight="1">
      <c r="A7" s="7" t="s">
        <v>32</v>
      </c>
      <c r="B7" s="113">
        <f>SUM(B8:B9)</f>
        <v>4720532.1900000004</v>
      </c>
      <c r="C7" s="113">
        <f t="shared" ref="C7" si="1">SUM(C8:C9)</f>
        <v>5448628.0599999996</v>
      </c>
      <c r="D7" s="113">
        <f t="shared" ref="D7" si="2">SUM(D8:D9)</f>
        <v>5917755.1200000001</v>
      </c>
      <c r="E7" s="113">
        <f t="shared" ref="E7" si="3">SUM(E8:E9)</f>
        <v>5955695</v>
      </c>
      <c r="F7" s="113">
        <f t="shared" ref="F7" si="4">SUM(F8:F9)</f>
        <v>6035695</v>
      </c>
    </row>
    <row r="8" spans="1:10" ht="15.75" customHeight="1">
      <c r="A8" s="95" t="s">
        <v>165</v>
      </c>
      <c r="B8" s="114">
        <v>4720532.1900000004</v>
      </c>
      <c r="C8" s="114">
        <v>5448628.0599999996</v>
      </c>
      <c r="D8" s="43">
        <v>5917755.1200000001</v>
      </c>
      <c r="E8" s="43">
        <v>5955695</v>
      </c>
      <c r="F8" s="43">
        <v>6035695</v>
      </c>
    </row>
    <row r="9" spans="1:10" ht="15.75" customHeight="1">
      <c r="A9" s="95"/>
      <c r="B9" s="114">
        <v>0</v>
      </c>
      <c r="C9" s="114"/>
      <c r="D9" s="43"/>
      <c r="E9" s="43"/>
      <c r="F9" s="43"/>
    </row>
    <row r="10" spans="1:10" ht="15.75" customHeight="1">
      <c r="A10" s="7" t="s">
        <v>33</v>
      </c>
      <c r="B10" s="113">
        <f>SUM(B11)</f>
        <v>1416.65</v>
      </c>
      <c r="C10" s="113">
        <f t="shared" ref="C10" si="5">SUM(C11)</f>
        <v>20</v>
      </c>
      <c r="D10" s="113">
        <f t="shared" ref="D10" si="6">SUM(D11)</f>
        <v>20</v>
      </c>
      <c r="E10" s="113">
        <f t="shared" ref="E10" si="7">SUM(E11)</f>
        <v>20</v>
      </c>
      <c r="F10" s="113">
        <f t="shared" ref="F10" si="8">SUM(F11)</f>
        <v>20</v>
      </c>
    </row>
    <row r="11" spans="1:10" ht="15.75" customHeight="1">
      <c r="A11" s="95" t="s">
        <v>122</v>
      </c>
      <c r="B11" s="114">
        <v>1416.65</v>
      </c>
      <c r="C11" s="114">
        <v>20</v>
      </c>
      <c r="D11" s="43">
        <v>20</v>
      </c>
      <c r="E11" s="43">
        <v>20</v>
      </c>
      <c r="F11" s="43">
        <v>20</v>
      </c>
    </row>
    <row r="12" spans="1:10" ht="15.75" customHeight="1">
      <c r="A12" s="7"/>
      <c r="B12" s="113"/>
      <c r="C12" s="113"/>
      <c r="D12" s="51"/>
      <c r="E12" s="51"/>
      <c r="F12" s="51"/>
    </row>
    <row r="13" spans="1:10" ht="15.75" customHeight="1">
      <c r="A13" s="7" t="s">
        <v>120</v>
      </c>
      <c r="B13" s="113">
        <f>SUM(B14:B16)</f>
        <v>689991.64</v>
      </c>
      <c r="C13" s="113">
        <f t="shared" ref="C13:F13" si="9">SUM(C14:C16)</f>
        <v>776910.12</v>
      </c>
      <c r="D13" s="113">
        <f t="shared" si="9"/>
        <v>1066070</v>
      </c>
      <c r="E13" s="113">
        <f t="shared" si="9"/>
        <v>1013570</v>
      </c>
      <c r="F13" s="113">
        <f t="shared" si="9"/>
        <v>793570</v>
      </c>
    </row>
    <row r="14" spans="1:10" ht="15.75" customHeight="1">
      <c r="A14" s="95" t="s">
        <v>171</v>
      </c>
      <c r="B14" s="114">
        <v>0</v>
      </c>
      <c r="C14" s="114">
        <v>0</v>
      </c>
      <c r="D14" s="114">
        <v>430000</v>
      </c>
      <c r="E14" s="114">
        <v>380000</v>
      </c>
      <c r="F14" s="114">
        <v>160000</v>
      </c>
    </row>
    <row r="15" spans="1:10" ht="15.75" customHeight="1">
      <c r="A15" s="95" t="s">
        <v>123</v>
      </c>
      <c r="B15" s="114">
        <v>599393.55000000005</v>
      </c>
      <c r="C15" s="114">
        <v>561910.12</v>
      </c>
      <c r="D15" s="43">
        <v>636070</v>
      </c>
      <c r="E15" s="43">
        <v>633570</v>
      </c>
      <c r="F15" s="43">
        <v>633570</v>
      </c>
    </row>
    <row r="16" spans="1:10" ht="15.75" customHeight="1">
      <c r="A16" s="95" t="s">
        <v>167</v>
      </c>
      <c r="B16" s="114">
        <v>90598.09</v>
      </c>
      <c r="C16" s="114">
        <v>215000</v>
      </c>
      <c r="D16" s="43">
        <v>0</v>
      </c>
      <c r="E16" s="43">
        <v>0</v>
      </c>
      <c r="F16" s="43">
        <v>0</v>
      </c>
    </row>
    <row r="17" spans="1:6" ht="15.75" customHeight="1">
      <c r="A17" s="7" t="s">
        <v>43</v>
      </c>
      <c r="B17" s="113">
        <f>SUM(B18:B21)</f>
        <v>201949.8</v>
      </c>
      <c r="C17" s="113">
        <f t="shared" ref="C17:F17" si="10">SUM(C18:C21)</f>
        <v>255684.83</v>
      </c>
      <c r="D17" s="113">
        <f t="shared" si="10"/>
        <v>259094.88</v>
      </c>
      <c r="E17" s="113">
        <f t="shared" si="10"/>
        <v>268000</v>
      </c>
      <c r="F17" s="113">
        <f t="shared" si="10"/>
        <v>268000</v>
      </c>
    </row>
    <row r="18" spans="1:6" ht="15.75" customHeight="1">
      <c r="A18" s="95" t="s">
        <v>166</v>
      </c>
      <c r="B18" s="114">
        <v>0</v>
      </c>
      <c r="C18" s="114">
        <v>0</v>
      </c>
      <c r="D18" s="114">
        <v>241094.88</v>
      </c>
      <c r="E18" s="114">
        <v>250000</v>
      </c>
      <c r="F18" s="114">
        <v>250000</v>
      </c>
    </row>
    <row r="19" spans="1:6" ht="15.75" customHeight="1">
      <c r="A19" s="95" t="s">
        <v>168</v>
      </c>
      <c r="B19" s="114">
        <v>0</v>
      </c>
      <c r="C19" s="114">
        <v>0</v>
      </c>
      <c r="D19" s="114">
        <v>18000</v>
      </c>
      <c r="E19" s="114">
        <v>18000</v>
      </c>
      <c r="F19" s="114">
        <v>18000</v>
      </c>
    </row>
    <row r="20" spans="1:6" ht="15.75" customHeight="1">
      <c r="A20" s="95" t="s">
        <v>132</v>
      </c>
      <c r="B20" s="114">
        <v>184250</v>
      </c>
      <c r="C20" s="114">
        <v>232684.83</v>
      </c>
      <c r="D20" s="43">
        <v>0</v>
      </c>
      <c r="E20" s="43">
        <v>0</v>
      </c>
      <c r="F20" s="43">
        <v>0</v>
      </c>
    </row>
    <row r="21" spans="1:6" ht="15.75" customHeight="1">
      <c r="A21" s="95" t="s">
        <v>44</v>
      </c>
      <c r="B21" s="114">
        <v>17699.8</v>
      </c>
      <c r="C21" s="114">
        <v>23000</v>
      </c>
      <c r="D21" s="43">
        <v>0</v>
      </c>
      <c r="E21" s="43">
        <v>0</v>
      </c>
      <c r="F21" s="43">
        <v>0</v>
      </c>
    </row>
    <row r="22" spans="1:6" ht="15.75" customHeight="1">
      <c r="A22" s="7" t="s">
        <v>121</v>
      </c>
      <c r="B22" s="113">
        <f>SUM(B23)</f>
        <v>0</v>
      </c>
      <c r="C22" s="113">
        <f t="shared" ref="C22:F22" si="11">SUM(C23)</f>
        <v>0</v>
      </c>
      <c r="D22" s="113">
        <f t="shared" si="11"/>
        <v>0</v>
      </c>
      <c r="E22" s="113">
        <f t="shared" si="11"/>
        <v>0</v>
      </c>
      <c r="F22" s="113">
        <f t="shared" si="11"/>
        <v>0</v>
      </c>
    </row>
    <row r="23" spans="1:6" ht="15.75" customHeight="1">
      <c r="A23" s="95" t="s">
        <v>124</v>
      </c>
      <c r="B23" s="114">
        <v>0</v>
      </c>
      <c r="C23" s="114">
        <v>0</v>
      </c>
      <c r="D23" s="43">
        <v>0</v>
      </c>
      <c r="E23" s="43">
        <v>0</v>
      </c>
      <c r="F23" s="43">
        <v>0</v>
      </c>
    </row>
    <row r="24" spans="1:6" ht="15.75" customHeight="1">
      <c r="A24" s="7" t="s">
        <v>133</v>
      </c>
      <c r="B24" s="149">
        <f>SUM(B25)</f>
        <v>0</v>
      </c>
      <c r="C24" s="149">
        <f t="shared" ref="C24:E24" si="12">SUM(C25)</f>
        <v>108.9</v>
      </c>
      <c r="D24" s="149">
        <f t="shared" si="12"/>
        <v>0</v>
      </c>
      <c r="E24" s="149">
        <f t="shared" si="12"/>
        <v>0</v>
      </c>
      <c r="F24" s="51"/>
    </row>
    <row r="25" spans="1:6" ht="15.75" customHeight="1">
      <c r="A25" s="95" t="s">
        <v>134</v>
      </c>
      <c r="B25" s="116">
        <v>0</v>
      </c>
      <c r="C25" s="114">
        <v>108.9</v>
      </c>
      <c r="D25" s="43"/>
      <c r="E25" s="43"/>
      <c r="F25" s="43"/>
    </row>
    <row r="26" spans="1:6" ht="15.75" customHeight="1">
      <c r="A26" s="7" t="s">
        <v>104</v>
      </c>
      <c r="B26" s="113">
        <f>SUM(B27)</f>
        <v>13992.82</v>
      </c>
      <c r="C26" s="113">
        <f t="shared" ref="C26:F26" si="13">SUM(C27)</f>
        <v>5657.66</v>
      </c>
      <c r="D26" s="113">
        <f t="shared" ref="D26" si="14">SUM(D27)</f>
        <v>0</v>
      </c>
      <c r="E26" s="113">
        <f t="shared" ref="E26" si="15">SUM(E27)</f>
        <v>0</v>
      </c>
      <c r="F26" s="113">
        <f t="shared" si="13"/>
        <v>0</v>
      </c>
    </row>
    <row r="27" spans="1:6" ht="15.75" customHeight="1">
      <c r="A27" s="95" t="s">
        <v>125</v>
      </c>
      <c r="B27" s="113">
        <v>13992.82</v>
      </c>
      <c r="C27" s="114">
        <v>5657.66</v>
      </c>
      <c r="D27" s="51"/>
      <c r="E27" s="51"/>
      <c r="F27" s="51"/>
    </row>
    <row r="28" spans="1:6" ht="15.75" customHeight="1">
      <c r="A28" s="133" t="s">
        <v>16</v>
      </c>
      <c r="B28" s="113">
        <f>SUM(B29+B34+B36+B38+B43+B45)</f>
        <v>5716824.5999999996</v>
      </c>
      <c r="C28" s="113">
        <f>SUM(C29+C34+C36+C38+C43+C45)</f>
        <v>6392410.4100000011</v>
      </c>
      <c r="D28" s="113">
        <f>SUM(D29+D34+D36+D38+D43+D45)</f>
        <v>7242940</v>
      </c>
      <c r="E28" s="113">
        <f>SUM(E29+E34+E36+E38+E43+E45)</f>
        <v>7237285</v>
      </c>
      <c r="F28" s="113">
        <f>SUM(F29+F34+F36+F38+F43+F45)</f>
        <v>7097285</v>
      </c>
    </row>
    <row r="29" spans="1:6" ht="15.75" customHeight="1">
      <c r="A29" s="7" t="s">
        <v>32</v>
      </c>
      <c r="B29" s="113">
        <f>SUM(B30:B33)</f>
        <v>4905729.4399999995</v>
      </c>
      <c r="C29" s="113">
        <f t="shared" ref="C29:F29" si="16">SUM(C30:C33)</f>
        <v>5663628.0600000005</v>
      </c>
      <c r="D29" s="113">
        <f t="shared" si="16"/>
        <v>6347755.1200000001</v>
      </c>
      <c r="E29" s="113">
        <f t="shared" si="16"/>
        <v>6335695</v>
      </c>
      <c r="F29" s="113">
        <f t="shared" si="16"/>
        <v>6195695</v>
      </c>
    </row>
    <row r="30" spans="1:6">
      <c r="A30" s="27" t="s">
        <v>169</v>
      </c>
      <c r="B30" s="141">
        <v>4761702.22</v>
      </c>
      <c r="C30" s="141">
        <v>5406839.3300000001</v>
      </c>
      <c r="D30" s="43">
        <v>5917755.1200000001</v>
      </c>
      <c r="E30" s="43">
        <v>5955695</v>
      </c>
      <c r="F30" s="43">
        <v>6035695</v>
      </c>
    </row>
    <row r="31" spans="1:6">
      <c r="A31" s="56" t="s">
        <v>146</v>
      </c>
      <c r="B31" s="142">
        <v>53429.13</v>
      </c>
      <c r="C31" s="142">
        <v>41788.730000000003</v>
      </c>
      <c r="D31" s="43">
        <v>0</v>
      </c>
      <c r="E31" s="43">
        <v>0</v>
      </c>
      <c r="F31" s="43">
        <v>0</v>
      </c>
    </row>
    <row r="32" spans="1:6" ht="25.5">
      <c r="A32" s="56" t="s">
        <v>170</v>
      </c>
      <c r="B32" s="142">
        <v>0</v>
      </c>
      <c r="C32" s="142">
        <v>0</v>
      </c>
      <c r="D32" s="43">
        <v>430000</v>
      </c>
      <c r="E32" s="43">
        <v>380000</v>
      </c>
      <c r="F32" s="43">
        <v>160000</v>
      </c>
    </row>
    <row r="33" spans="1:6">
      <c r="A33" s="56" t="s">
        <v>72</v>
      </c>
      <c r="B33" s="142">
        <v>90598.09</v>
      </c>
      <c r="C33" s="142">
        <v>215000</v>
      </c>
      <c r="D33" s="43"/>
      <c r="E33" s="43"/>
      <c r="F33" s="43"/>
    </row>
    <row r="34" spans="1:6">
      <c r="A34" s="7" t="s">
        <v>33</v>
      </c>
      <c r="B34" s="113">
        <f>SUM(B35)</f>
        <v>1416.65</v>
      </c>
      <c r="C34" s="113">
        <f t="shared" ref="C34:F34" si="17">SUM(C35)</f>
        <v>20</v>
      </c>
      <c r="D34" s="113">
        <f t="shared" si="17"/>
        <v>20</v>
      </c>
      <c r="E34" s="113">
        <f t="shared" si="17"/>
        <v>20</v>
      </c>
      <c r="F34" s="113">
        <f t="shared" si="17"/>
        <v>20</v>
      </c>
    </row>
    <row r="35" spans="1:6">
      <c r="A35" s="28" t="s">
        <v>34</v>
      </c>
      <c r="B35" s="112">
        <v>1416.65</v>
      </c>
      <c r="C35" s="112">
        <v>20</v>
      </c>
      <c r="D35" s="43">
        <v>20</v>
      </c>
      <c r="E35" s="43">
        <v>20</v>
      </c>
      <c r="F35" s="43">
        <v>20</v>
      </c>
    </row>
    <row r="36" spans="1:6" s="132" customFormat="1">
      <c r="A36" s="19" t="s">
        <v>120</v>
      </c>
      <c r="B36" s="111">
        <f>SUM(B37)</f>
        <v>607728.71</v>
      </c>
      <c r="C36" s="111">
        <f t="shared" ref="C36:F36" si="18">SUM(C37)</f>
        <v>472968.62</v>
      </c>
      <c r="D36" s="111">
        <f t="shared" si="18"/>
        <v>636070</v>
      </c>
      <c r="E36" s="111">
        <f t="shared" si="18"/>
        <v>633570</v>
      </c>
      <c r="F36" s="111">
        <f t="shared" si="18"/>
        <v>633570</v>
      </c>
    </row>
    <row r="37" spans="1:6">
      <c r="A37" s="28" t="s">
        <v>67</v>
      </c>
      <c r="B37" s="112">
        <v>607728.71</v>
      </c>
      <c r="C37" s="112">
        <v>472968.62</v>
      </c>
      <c r="D37" s="43">
        <v>636070</v>
      </c>
      <c r="E37" s="43">
        <v>633570</v>
      </c>
      <c r="F37" s="43">
        <v>633570</v>
      </c>
    </row>
    <row r="38" spans="1:6">
      <c r="A38" s="19" t="s">
        <v>43</v>
      </c>
      <c r="B38" s="111">
        <f>SUM(B39:B42)</f>
        <v>201949.8</v>
      </c>
      <c r="C38" s="111">
        <f t="shared" ref="C38:F38" si="19">SUM(C39:C42)</f>
        <v>255684.83</v>
      </c>
      <c r="D38" s="111">
        <f t="shared" si="19"/>
        <v>259094.88</v>
      </c>
      <c r="E38" s="111">
        <f t="shared" si="19"/>
        <v>268000</v>
      </c>
      <c r="F38" s="111">
        <f t="shared" si="19"/>
        <v>268000</v>
      </c>
    </row>
    <row r="39" spans="1:6">
      <c r="A39" s="209" t="s">
        <v>172</v>
      </c>
      <c r="B39" s="112">
        <v>0</v>
      </c>
      <c r="C39" s="112">
        <v>0</v>
      </c>
      <c r="D39" s="43">
        <v>241094.88</v>
      </c>
      <c r="E39" s="43">
        <v>250000</v>
      </c>
      <c r="F39" s="43">
        <v>250000</v>
      </c>
    </row>
    <row r="40" spans="1:6" ht="17.25" customHeight="1">
      <c r="A40" s="95" t="s">
        <v>168</v>
      </c>
      <c r="B40" s="112"/>
      <c r="C40" s="112"/>
      <c r="D40" s="43">
        <v>18000</v>
      </c>
      <c r="E40" s="43">
        <v>18000</v>
      </c>
      <c r="F40" s="43">
        <v>18000</v>
      </c>
    </row>
    <row r="41" spans="1:6">
      <c r="A41" s="20" t="s">
        <v>127</v>
      </c>
      <c r="B41" s="112">
        <v>184250</v>
      </c>
      <c r="C41" s="114">
        <v>232684.83</v>
      </c>
      <c r="D41" s="43"/>
      <c r="E41" s="43"/>
      <c r="F41" s="43"/>
    </row>
    <row r="42" spans="1:6">
      <c r="A42" s="12" t="s">
        <v>44</v>
      </c>
      <c r="B42" s="112">
        <v>17699.8</v>
      </c>
      <c r="C42" s="114">
        <v>23000</v>
      </c>
      <c r="D42" s="43"/>
      <c r="E42" s="43"/>
      <c r="F42" s="43"/>
    </row>
    <row r="43" spans="1:6">
      <c r="A43" s="7" t="s">
        <v>121</v>
      </c>
      <c r="B43" s="111">
        <f>SUM(B44)</f>
        <v>0</v>
      </c>
      <c r="C43" s="111">
        <f t="shared" ref="C43:F43" si="20">SUM(C44)</f>
        <v>0</v>
      </c>
      <c r="D43" s="111">
        <f t="shared" si="20"/>
        <v>0</v>
      </c>
      <c r="E43" s="111">
        <f t="shared" si="20"/>
        <v>0</v>
      </c>
      <c r="F43" s="111">
        <f t="shared" si="20"/>
        <v>0</v>
      </c>
    </row>
    <row r="44" spans="1:6">
      <c r="A44" s="95" t="s">
        <v>124</v>
      </c>
      <c r="B44" s="112"/>
      <c r="C44" s="114">
        <v>0</v>
      </c>
      <c r="D44" s="43"/>
      <c r="E44" s="43"/>
      <c r="F44" s="44"/>
    </row>
    <row r="45" spans="1:6" ht="15.75" customHeight="1">
      <c r="A45" s="7" t="s">
        <v>133</v>
      </c>
      <c r="B45" s="149">
        <f>SUM(B46)</f>
        <v>0</v>
      </c>
      <c r="C45" s="149">
        <f t="shared" ref="C45" si="21">SUM(C46)</f>
        <v>108.9</v>
      </c>
      <c r="D45" s="149">
        <f t="shared" ref="D45" si="22">SUM(D46)</f>
        <v>0</v>
      </c>
      <c r="E45" s="149">
        <f t="shared" ref="E45" si="23">SUM(E46)</f>
        <v>0</v>
      </c>
      <c r="F45" s="51"/>
    </row>
    <row r="46" spans="1:6" ht="15.75" customHeight="1">
      <c r="A46" s="95" t="s">
        <v>134</v>
      </c>
      <c r="B46" s="116">
        <v>0</v>
      </c>
      <c r="C46" s="114">
        <v>108.9</v>
      </c>
      <c r="D46" s="43">
        <v>0</v>
      </c>
      <c r="E46" s="43">
        <v>0</v>
      </c>
      <c r="F46" s="43">
        <v>0</v>
      </c>
    </row>
    <row r="47" spans="1:6">
      <c r="A47" s="92" t="s">
        <v>104</v>
      </c>
      <c r="B47" s="125">
        <f>SUM(B48:B48)</f>
        <v>88941.5</v>
      </c>
      <c r="C47" s="125">
        <f t="shared" ref="C47:F47" si="24">SUM(C48:C48)</f>
        <v>94599.16</v>
      </c>
      <c r="D47" s="125">
        <f t="shared" si="24"/>
        <v>0</v>
      </c>
      <c r="E47" s="125">
        <f t="shared" si="24"/>
        <v>0</v>
      </c>
      <c r="F47" s="125">
        <f t="shared" si="24"/>
        <v>0</v>
      </c>
    </row>
    <row r="48" spans="1:6">
      <c r="A48" s="93" t="s">
        <v>105</v>
      </c>
      <c r="B48" s="134">
        <v>88941.5</v>
      </c>
      <c r="C48" s="162">
        <v>94599.16</v>
      </c>
      <c r="D48" s="91">
        <v>0</v>
      </c>
      <c r="E48" s="91">
        <v>0</v>
      </c>
      <c r="F48" s="91">
        <v>0</v>
      </c>
    </row>
  </sheetData>
  <mergeCells count="2">
    <mergeCell ref="A3:F3"/>
    <mergeCell ref="A1:J1"/>
  </mergeCells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"/>
  <sheetViews>
    <sheetView workbookViewId="0">
      <selection activeCell="F10" sqref="F10"/>
    </sheetView>
  </sheetViews>
  <sheetFormatPr defaultRowHeight="15"/>
  <cols>
    <col min="1" max="1" width="37.7109375" customWidth="1"/>
    <col min="2" max="2" width="17.7109375" customWidth="1"/>
    <col min="3" max="3" width="20.42578125" customWidth="1"/>
    <col min="4" max="6" width="25.28515625" style="41" customWidth="1"/>
    <col min="7" max="8" width="25.28515625" customWidth="1"/>
  </cols>
  <sheetData>
    <row r="1" spans="1:10" ht="31.5" customHeight="1">
      <c r="A1" s="167" t="s">
        <v>145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8">
      <c r="A2" s="18"/>
      <c r="B2" s="18"/>
      <c r="C2" s="18"/>
      <c r="D2" s="36"/>
      <c r="E2" s="36"/>
      <c r="F2" s="36"/>
      <c r="G2" s="5"/>
      <c r="H2" s="5"/>
    </row>
    <row r="3" spans="1:10" ht="15.75" customHeight="1">
      <c r="A3" s="167" t="s">
        <v>114</v>
      </c>
      <c r="B3" s="167"/>
      <c r="C3" s="167"/>
      <c r="D3" s="167"/>
      <c r="E3" s="167"/>
      <c r="F3" s="167"/>
      <c r="G3" s="31"/>
      <c r="H3" s="31"/>
    </row>
    <row r="4" spans="1:10" ht="18">
      <c r="A4" s="18"/>
      <c r="B4" s="18"/>
      <c r="C4" s="18"/>
      <c r="D4" s="36"/>
      <c r="E4" s="36"/>
      <c r="F4" s="36"/>
      <c r="G4" s="5"/>
      <c r="H4" s="5"/>
    </row>
    <row r="5" spans="1:10" ht="25.5">
      <c r="A5" s="16" t="s">
        <v>15</v>
      </c>
      <c r="B5" s="98" t="s">
        <v>140</v>
      </c>
      <c r="C5" s="98" t="s">
        <v>139</v>
      </c>
      <c r="D5" s="42" t="s">
        <v>141</v>
      </c>
      <c r="E5" s="42" t="s">
        <v>101</v>
      </c>
      <c r="F5" s="42" t="s">
        <v>144</v>
      </c>
    </row>
    <row r="6" spans="1:10" ht="15.75" customHeight="1">
      <c r="A6" s="7" t="s">
        <v>16</v>
      </c>
      <c r="B6" s="113">
        <f>SUM(B7)</f>
        <v>5716824.6000000006</v>
      </c>
      <c r="C6" s="113">
        <f>SUM(C7)</f>
        <v>6392410.4100000001</v>
      </c>
      <c r="D6" s="113">
        <f t="shared" ref="D6:F7" si="0">SUM(D7)</f>
        <v>7242940</v>
      </c>
      <c r="E6" s="113">
        <f t="shared" si="0"/>
        <v>7237285</v>
      </c>
      <c r="F6" s="113">
        <f t="shared" si="0"/>
        <v>7097285</v>
      </c>
    </row>
    <row r="7" spans="1:10" ht="15.75" customHeight="1">
      <c r="A7" s="7" t="s">
        <v>40</v>
      </c>
      <c r="B7" s="113">
        <f>SUM(B8)</f>
        <v>5716824.6000000006</v>
      </c>
      <c r="C7" s="113">
        <f>SUM(C8)</f>
        <v>6392410.4100000001</v>
      </c>
      <c r="D7" s="51">
        <f>SUM(D8)</f>
        <v>7242940</v>
      </c>
      <c r="E7" s="51">
        <f t="shared" si="0"/>
        <v>7237285</v>
      </c>
      <c r="F7" s="51">
        <f t="shared" si="0"/>
        <v>7097285</v>
      </c>
    </row>
    <row r="8" spans="1:10">
      <c r="A8" s="50" t="s">
        <v>41</v>
      </c>
      <c r="B8" s="115">
        <f>SUM(B9:B10)</f>
        <v>5716824.6000000006</v>
      </c>
      <c r="C8" s="115">
        <f>SUM(C9:C10)</f>
        <v>6392410.4100000001</v>
      </c>
      <c r="D8" s="43">
        <f>SUM(D9:D10)</f>
        <v>7242940</v>
      </c>
      <c r="E8" s="43">
        <f t="shared" ref="E8:F8" si="1">SUM(E9:E10)</f>
        <v>7237285</v>
      </c>
      <c r="F8" s="43">
        <f t="shared" si="1"/>
        <v>7097285</v>
      </c>
    </row>
    <row r="9" spans="1:10">
      <c r="A9" s="26" t="s">
        <v>96</v>
      </c>
      <c r="B9" s="117">
        <v>5487117.1600000001</v>
      </c>
      <c r="C9" s="43">
        <v>6144410.4100000001</v>
      </c>
      <c r="D9" s="43">
        <v>6942940</v>
      </c>
      <c r="E9" s="43">
        <v>6897285</v>
      </c>
      <c r="F9" s="43">
        <v>6740380</v>
      </c>
    </row>
    <row r="10" spans="1:10">
      <c r="A10" s="13" t="s">
        <v>42</v>
      </c>
      <c r="B10" s="117">
        <v>229707.44</v>
      </c>
      <c r="C10" s="43">
        <v>248000</v>
      </c>
      <c r="D10" s="43">
        <v>300000</v>
      </c>
      <c r="E10" s="43">
        <v>340000</v>
      </c>
      <c r="F10" s="43">
        <v>356905</v>
      </c>
    </row>
    <row r="11" spans="1:10">
      <c r="A11" s="7"/>
      <c r="B11" s="113"/>
      <c r="C11" s="113"/>
      <c r="D11" s="43"/>
      <c r="E11" s="43"/>
      <c r="F11" s="44"/>
    </row>
    <row r="12" spans="1:10">
      <c r="A12" s="28"/>
      <c r="B12" s="123"/>
      <c r="C12" s="123"/>
      <c r="D12" s="43"/>
      <c r="E12" s="43"/>
      <c r="F12" s="44"/>
    </row>
    <row r="13" spans="1:10">
      <c r="A13" s="12"/>
      <c r="B13" s="114"/>
      <c r="C13" s="114"/>
      <c r="D13" s="43"/>
      <c r="E13" s="43"/>
      <c r="F13" s="44"/>
    </row>
  </sheetData>
  <mergeCells count="2">
    <mergeCell ref="A3:F3"/>
    <mergeCell ref="A1:J1"/>
  </mergeCells>
  <pageMargins left="0.7" right="0.7" top="0.75" bottom="0.75" header="0.3" footer="0.3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9"/>
  <sheetViews>
    <sheetView workbookViewId="0">
      <selection activeCell="H21" sqref="H21"/>
    </sheetView>
  </sheetViews>
  <sheetFormatPr defaultRowHeight="15"/>
  <cols>
    <col min="1" max="1" width="7.42578125" bestFit="1" customWidth="1"/>
    <col min="2" max="2" width="8.42578125" bestFit="1" customWidth="1"/>
    <col min="3" max="3" width="25.28515625" customWidth="1"/>
    <col min="4" max="4" width="20.28515625" customWidth="1"/>
    <col min="5" max="5" width="20.5703125" customWidth="1"/>
    <col min="6" max="8" width="25.28515625" style="49" customWidth="1"/>
    <col min="9" max="10" width="25.28515625" customWidth="1"/>
  </cols>
  <sheetData>
    <row r="1" spans="1:10" ht="33" customHeight="1">
      <c r="A1" s="167" t="s">
        <v>145</v>
      </c>
      <c r="B1" s="167"/>
      <c r="C1" s="167"/>
      <c r="D1" s="167"/>
      <c r="E1" s="167"/>
      <c r="F1" s="167"/>
      <c r="G1" s="167"/>
      <c r="H1" s="167"/>
      <c r="I1" s="167"/>
      <c r="J1" s="4"/>
    </row>
    <row r="2" spans="1:10" ht="15.75" customHeight="1">
      <c r="A2" s="167" t="s">
        <v>21</v>
      </c>
      <c r="B2" s="167"/>
      <c r="C2" s="167"/>
      <c r="D2" s="167"/>
      <c r="E2" s="167"/>
      <c r="F2" s="167"/>
      <c r="G2" s="167"/>
      <c r="H2" s="167"/>
      <c r="I2" s="30"/>
      <c r="J2" s="30"/>
    </row>
    <row r="3" spans="1:10" ht="18">
      <c r="A3" s="4"/>
      <c r="B3" s="4"/>
      <c r="C3" s="4"/>
      <c r="D3" s="18"/>
      <c r="E3" s="18"/>
      <c r="F3" s="45"/>
      <c r="G3" s="45"/>
      <c r="H3" s="45"/>
      <c r="I3" s="5"/>
      <c r="J3" s="5"/>
    </row>
    <row r="4" spans="1:10" ht="18" customHeight="1">
      <c r="A4" s="167" t="s">
        <v>17</v>
      </c>
      <c r="B4" s="167"/>
      <c r="C4" s="167"/>
      <c r="D4" s="167"/>
      <c r="E4" s="167"/>
      <c r="F4" s="167"/>
      <c r="G4" s="167"/>
      <c r="H4" s="167"/>
      <c r="I4" s="29"/>
      <c r="J4" s="29"/>
    </row>
    <row r="5" spans="1:10" ht="18" customHeight="1">
      <c r="A5" s="118"/>
      <c r="B5" s="118"/>
      <c r="C5" s="118"/>
      <c r="D5" s="118"/>
      <c r="E5" s="118"/>
      <c r="F5" s="118"/>
      <c r="G5" s="118"/>
      <c r="H5" s="118"/>
      <c r="I5" s="119"/>
      <c r="J5" s="119"/>
    </row>
    <row r="6" spans="1:10" s="131" customFormat="1" ht="18" customHeight="1">
      <c r="A6" s="183" t="s">
        <v>115</v>
      </c>
      <c r="B6" s="183"/>
      <c r="C6" s="183"/>
      <c r="D6" s="183"/>
      <c r="E6" s="183"/>
      <c r="F6" s="183"/>
      <c r="G6" s="183"/>
      <c r="H6" s="183"/>
      <c r="I6" s="130"/>
      <c r="J6" s="130"/>
    </row>
    <row r="7" spans="1:10" ht="18">
      <c r="A7" s="4"/>
      <c r="B7" s="4"/>
      <c r="C7" s="4"/>
      <c r="D7" s="18"/>
      <c r="E7" s="18"/>
      <c r="F7" s="45"/>
      <c r="G7" s="45"/>
      <c r="H7" s="45"/>
      <c r="I7" s="5"/>
      <c r="J7" s="5"/>
    </row>
    <row r="8" spans="1:10" ht="25.5">
      <c r="A8" s="16" t="s">
        <v>7</v>
      </c>
      <c r="B8" s="15" t="s">
        <v>8</v>
      </c>
      <c r="C8" s="15" t="s">
        <v>23</v>
      </c>
      <c r="D8" s="98" t="s">
        <v>140</v>
      </c>
      <c r="E8" s="98" t="s">
        <v>139</v>
      </c>
      <c r="F8" s="46" t="s">
        <v>141</v>
      </c>
      <c r="G8" s="46" t="s">
        <v>101</v>
      </c>
      <c r="H8" s="46" t="s">
        <v>144</v>
      </c>
    </row>
    <row r="9" spans="1:10" ht="25.5">
      <c r="A9" s="7">
        <v>8</v>
      </c>
      <c r="B9" s="7"/>
      <c r="C9" s="7" t="s">
        <v>18</v>
      </c>
      <c r="D9" s="7"/>
      <c r="E9" s="7"/>
      <c r="F9" s="47"/>
      <c r="G9" s="47"/>
      <c r="H9" s="47"/>
    </row>
    <row r="10" spans="1:10">
      <c r="A10" s="7"/>
      <c r="B10" s="12">
        <v>84</v>
      </c>
      <c r="C10" s="12" t="s">
        <v>25</v>
      </c>
      <c r="D10" s="12"/>
      <c r="E10" s="12"/>
      <c r="F10" s="47"/>
      <c r="G10" s="47"/>
      <c r="H10" s="47"/>
    </row>
    <row r="11" spans="1:10" ht="25.5">
      <c r="A11" s="8"/>
      <c r="B11" s="8"/>
      <c r="C11" s="14" t="s">
        <v>26</v>
      </c>
      <c r="D11" s="14"/>
      <c r="E11" s="14"/>
      <c r="F11" s="47"/>
      <c r="G11" s="47"/>
      <c r="H11" s="47"/>
    </row>
    <row r="12" spans="1:10">
      <c r="A12" s="8" t="s">
        <v>30</v>
      </c>
      <c r="B12" s="8"/>
      <c r="C12" s="14"/>
      <c r="D12" s="14"/>
      <c r="E12" s="14"/>
      <c r="F12" s="47"/>
      <c r="G12" s="47"/>
      <c r="H12" s="47"/>
    </row>
    <row r="13" spans="1:10" ht="25.5">
      <c r="A13" s="10">
        <v>5</v>
      </c>
      <c r="B13" s="11"/>
      <c r="C13" s="19" t="s">
        <v>19</v>
      </c>
      <c r="D13" s="19"/>
      <c r="E13" s="19"/>
      <c r="F13" s="47"/>
      <c r="G13" s="47"/>
      <c r="H13" s="47"/>
    </row>
    <row r="14" spans="1:10" ht="25.5">
      <c r="A14" s="12"/>
      <c r="B14" s="12">
        <v>54</v>
      </c>
      <c r="C14" s="20" t="s">
        <v>27</v>
      </c>
      <c r="D14" s="20"/>
      <c r="E14" s="20"/>
      <c r="F14" s="47"/>
      <c r="G14" s="47"/>
      <c r="H14" s="48"/>
    </row>
    <row r="15" spans="1:10">
      <c r="A15" s="12"/>
      <c r="B15" s="12"/>
      <c r="C15" s="9" t="s">
        <v>10</v>
      </c>
      <c r="D15" s="9"/>
      <c r="E15" s="9"/>
      <c r="F15" s="47"/>
      <c r="G15" s="47"/>
      <c r="H15" s="48"/>
    </row>
    <row r="16" spans="1:10">
      <c r="A16" s="12"/>
      <c r="B16" s="12"/>
      <c r="C16" s="9" t="s">
        <v>28</v>
      </c>
      <c r="D16" s="9"/>
      <c r="E16" s="9"/>
      <c r="F16" s="47"/>
      <c r="G16" s="47"/>
      <c r="H16" s="48"/>
    </row>
    <row r="17" spans="1:8">
      <c r="A17" s="13" t="s">
        <v>30</v>
      </c>
      <c r="B17" s="11"/>
      <c r="C17" s="19"/>
      <c r="D17" s="19"/>
      <c r="E17" s="19"/>
      <c r="F17" s="47"/>
      <c r="G17" s="47"/>
      <c r="H17" s="47"/>
    </row>
    <row r="19" spans="1:8" ht="15.75">
      <c r="A19" s="184" t="s">
        <v>116</v>
      </c>
      <c r="B19" s="184"/>
      <c r="C19" s="184"/>
      <c r="D19" s="184"/>
      <c r="E19" s="184"/>
      <c r="F19" s="184"/>
      <c r="G19" s="184"/>
      <c r="H19" s="184"/>
    </row>
    <row r="21" spans="1:8" ht="25.5">
      <c r="A21" s="16" t="s">
        <v>7</v>
      </c>
      <c r="B21" s="15" t="s">
        <v>8</v>
      </c>
      <c r="C21" s="15" t="s">
        <v>23</v>
      </c>
      <c r="D21" s="98" t="s">
        <v>140</v>
      </c>
      <c r="E21" s="98" t="s">
        <v>139</v>
      </c>
      <c r="F21" s="46" t="s">
        <v>141</v>
      </c>
      <c r="G21" s="46" t="s">
        <v>101</v>
      </c>
      <c r="H21" s="46" t="s">
        <v>144</v>
      </c>
    </row>
    <row r="22" spans="1:8">
      <c r="A22" s="7"/>
      <c r="B22" s="7"/>
      <c r="C22" s="7" t="s">
        <v>117</v>
      </c>
      <c r="D22" s="7"/>
      <c r="E22" s="7"/>
      <c r="F22" s="47"/>
      <c r="G22" s="47"/>
      <c r="H22" s="47"/>
    </row>
    <row r="23" spans="1:8">
      <c r="A23" s="7">
        <v>1</v>
      </c>
      <c r="B23" s="12"/>
      <c r="C23" s="7" t="s">
        <v>10</v>
      </c>
      <c r="D23" s="12"/>
      <c r="E23" s="12"/>
      <c r="F23" s="47"/>
      <c r="G23" s="47"/>
      <c r="H23" s="47"/>
    </row>
    <row r="24" spans="1:8">
      <c r="A24" s="8"/>
      <c r="B24" s="8">
        <v>11</v>
      </c>
      <c r="C24" s="50" t="s">
        <v>10</v>
      </c>
      <c r="D24" s="14"/>
      <c r="E24" s="14"/>
      <c r="F24" s="47"/>
      <c r="G24" s="47"/>
      <c r="H24" s="47"/>
    </row>
    <row r="25" spans="1:8">
      <c r="A25" s="8"/>
      <c r="B25" s="8">
        <v>12</v>
      </c>
      <c r="C25" s="50" t="s">
        <v>118</v>
      </c>
      <c r="D25" s="14"/>
      <c r="E25" s="14"/>
      <c r="F25" s="47"/>
      <c r="G25" s="47"/>
      <c r="H25" s="47"/>
    </row>
    <row r="26" spans="1:8">
      <c r="A26" s="10"/>
      <c r="B26" s="11" t="s">
        <v>30</v>
      </c>
      <c r="C26" s="19" t="s">
        <v>30</v>
      </c>
      <c r="D26" s="19"/>
      <c r="E26" s="19"/>
      <c r="F26" s="47"/>
      <c r="G26" s="47"/>
      <c r="H26" s="47"/>
    </row>
    <row r="27" spans="1:8">
      <c r="A27" s="7">
        <v>3</v>
      </c>
      <c r="B27" s="12"/>
      <c r="C27" s="19" t="s">
        <v>28</v>
      </c>
      <c r="D27" s="20"/>
      <c r="E27" s="20"/>
      <c r="F27" s="47"/>
      <c r="G27" s="47"/>
      <c r="H27" s="48"/>
    </row>
    <row r="28" spans="1:8">
      <c r="A28" s="12"/>
      <c r="B28" s="12">
        <v>31</v>
      </c>
      <c r="C28" s="26" t="s">
        <v>28</v>
      </c>
      <c r="D28" s="9"/>
      <c r="E28" s="9"/>
      <c r="F28" s="47"/>
      <c r="G28" s="47"/>
      <c r="H28" s="48"/>
    </row>
    <row r="29" spans="1:8">
      <c r="A29" s="12"/>
      <c r="B29" s="12" t="s">
        <v>30</v>
      </c>
      <c r="C29" s="26" t="s">
        <v>30</v>
      </c>
      <c r="D29" s="9"/>
      <c r="E29" s="9"/>
      <c r="F29" s="47"/>
      <c r="G29" s="47"/>
      <c r="H29" s="48"/>
    </row>
    <row r="30" spans="1:8">
      <c r="A30" s="13"/>
      <c r="B30" s="11"/>
      <c r="C30" s="19"/>
      <c r="D30" s="19"/>
      <c r="E30" s="19"/>
      <c r="F30" s="47"/>
      <c r="G30" s="47"/>
      <c r="H30" s="47"/>
    </row>
    <row r="31" spans="1:8">
      <c r="A31" s="7"/>
      <c r="B31" s="7"/>
      <c r="C31" s="7" t="s">
        <v>119</v>
      </c>
      <c r="D31" s="7"/>
      <c r="E31" s="7"/>
      <c r="F31" s="47"/>
      <c r="G31" s="47"/>
      <c r="H31" s="47"/>
    </row>
    <row r="32" spans="1:8">
      <c r="A32" s="7">
        <v>1</v>
      </c>
      <c r="B32" s="12"/>
      <c r="C32" s="7" t="s">
        <v>10</v>
      </c>
      <c r="D32" s="12"/>
      <c r="E32" s="12"/>
      <c r="F32" s="47"/>
      <c r="G32" s="47"/>
      <c r="H32" s="47"/>
    </row>
    <row r="33" spans="1:8">
      <c r="A33" s="8"/>
      <c r="B33" s="8">
        <v>11</v>
      </c>
      <c r="C33" s="50" t="s">
        <v>10</v>
      </c>
      <c r="D33" s="14"/>
      <c r="E33" s="14"/>
      <c r="F33" s="47"/>
      <c r="G33" s="47"/>
      <c r="H33" s="47"/>
    </row>
    <row r="34" spans="1:8">
      <c r="A34" s="8"/>
      <c r="B34" s="8">
        <v>12</v>
      </c>
      <c r="C34" s="50" t="s">
        <v>118</v>
      </c>
      <c r="D34" s="14"/>
      <c r="E34" s="14"/>
      <c r="F34" s="47"/>
      <c r="G34" s="47"/>
      <c r="H34" s="47"/>
    </row>
    <row r="35" spans="1:8">
      <c r="A35" s="10"/>
      <c r="B35" s="11" t="s">
        <v>30</v>
      </c>
      <c r="C35" s="19" t="s">
        <v>30</v>
      </c>
      <c r="D35" s="19"/>
      <c r="E35" s="19"/>
      <c r="F35" s="47"/>
      <c r="G35" s="47"/>
      <c r="H35" s="47"/>
    </row>
    <row r="36" spans="1:8">
      <c r="A36" s="7">
        <v>3</v>
      </c>
      <c r="B36" s="12"/>
      <c r="C36" s="19" t="s">
        <v>28</v>
      </c>
      <c r="D36" s="20"/>
      <c r="E36" s="20"/>
      <c r="F36" s="47"/>
      <c r="G36" s="47"/>
      <c r="H36" s="48"/>
    </row>
    <row r="37" spans="1:8">
      <c r="A37" s="12"/>
      <c r="B37" s="12">
        <v>31</v>
      </c>
      <c r="C37" s="26" t="s">
        <v>28</v>
      </c>
      <c r="D37" s="9"/>
      <c r="E37" s="9"/>
      <c r="F37" s="47"/>
      <c r="G37" s="47"/>
      <c r="H37" s="48"/>
    </row>
    <row r="38" spans="1:8">
      <c r="A38" s="12"/>
      <c r="B38" s="12" t="s">
        <v>30</v>
      </c>
      <c r="C38" s="26" t="s">
        <v>30</v>
      </c>
      <c r="D38" s="9"/>
      <c r="E38" s="9"/>
      <c r="F38" s="47"/>
      <c r="G38" s="47"/>
      <c r="H38" s="48"/>
    </row>
    <row r="39" spans="1:8">
      <c r="A39" s="13"/>
      <c r="B39" s="11"/>
      <c r="C39" s="19"/>
      <c r="D39" s="19"/>
      <c r="E39" s="19"/>
      <c r="F39" s="47"/>
      <c r="G39" s="47"/>
      <c r="H39" s="47"/>
    </row>
  </sheetData>
  <mergeCells count="5">
    <mergeCell ref="A2:H2"/>
    <mergeCell ref="A4:H4"/>
    <mergeCell ref="A1:I1"/>
    <mergeCell ref="A6:H6"/>
    <mergeCell ref="A19:H19"/>
  </mergeCells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3"/>
  <sheetViews>
    <sheetView tabSelected="1" topLeftCell="A40" workbookViewId="0">
      <selection activeCell="E10" sqref="E10:I10"/>
    </sheetView>
  </sheetViews>
  <sheetFormatPr defaultRowHeight="15"/>
  <cols>
    <col min="1" max="1" width="7.42578125" bestFit="1" customWidth="1"/>
    <col min="2" max="2" width="8.42578125" bestFit="1" customWidth="1"/>
    <col min="3" max="3" width="15.7109375" customWidth="1"/>
    <col min="4" max="4" width="46.140625" customWidth="1"/>
    <col min="5" max="5" width="20.85546875" customWidth="1"/>
    <col min="6" max="6" width="23" customWidth="1"/>
    <col min="7" max="7" width="21.85546875" style="41" customWidth="1"/>
    <col min="8" max="8" width="20.42578125" style="41" customWidth="1"/>
    <col min="9" max="9" width="21.28515625" style="41" customWidth="1"/>
    <col min="10" max="11" width="24.28515625" customWidth="1"/>
  </cols>
  <sheetData>
    <row r="1" spans="1:11" ht="34.5" customHeight="1">
      <c r="A1" s="167" t="s">
        <v>145</v>
      </c>
      <c r="B1" s="167"/>
      <c r="C1" s="167"/>
      <c r="D1" s="167"/>
      <c r="E1" s="167"/>
      <c r="F1" s="167"/>
      <c r="G1" s="167"/>
      <c r="H1" s="167"/>
      <c r="I1" s="167"/>
      <c r="J1" s="167"/>
      <c r="K1" s="5"/>
    </row>
    <row r="2" spans="1:11" ht="18">
      <c r="A2" s="18"/>
      <c r="B2" s="18"/>
      <c r="C2" s="18"/>
      <c r="D2" s="18"/>
      <c r="E2" s="18"/>
      <c r="F2" s="18"/>
      <c r="G2" s="36"/>
      <c r="H2" s="36"/>
      <c r="I2" s="36"/>
      <c r="J2" s="5"/>
      <c r="K2" s="5"/>
    </row>
    <row r="3" spans="1:11" ht="18" customHeight="1">
      <c r="A3" s="167" t="s">
        <v>20</v>
      </c>
      <c r="B3" s="167"/>
      <c r="C3" s="167"/>
      <c r="D3" s="167"/>
      <c r="E3" s="167"/>
      <c r="F3" s="167"/>
      <c r="G3" s="167"/>
      <c r="H3" s="167"/>
      <c r="I3" s="167"/>
      <c r="J3" s="29"/>
      <c r="K3" s="29"/>
    </row>
    <row r="4" spans="1:11" ht="18">
      <c r="A4" s="4"/>
      <c r="B4" s="4"/>
      <c r="C4" s="4"/>
      <c r="D4" s="4"/>
      <c r="E4" s="18"/>
      <c r="F4" s="18"/>
      <c r="G4" s="36"/>
      <c r="H4" s="36"/>
      <c r="I4" s="36"/>
      <c r="J4" s="5"/>
      <c r="K4" s="5"/>
    </row>
    <row r="5" spans="1:11" ht="25.5">
      <c r="A5" s="185" t="s">
        <v>22</v>
      </c>
      <c r="B5" s="186"/>
      <c r="C5" s="187"/>
      <c r="D5" s="15" t="s">
        <v>23</v>
      </c>
      <c r="E5" s="98" t="s">
        <v>140</v>
      </c>
      <c r="F5" s="98" t="s">
        <v>139</v>
      </c>
      <c r="G5" s="42" t="s">
        <v>141</v>
      </c>
      <c r="H5" s="42" t="s">
        <v>101</v>
      </c>
      <c r="I5" s="42" t="s">
        <v>144</v>
      </c>
    </row>
    <row r="6" spans="1:11">
      <c r="A6" s="191" t="s">
        <v>45</v>
      </c>
      <c r="B6" s="192"/>
      <c r="C6" s="193"/>
      <c r="D6" s="33" t="s">
        <v>46</v>
      </c>
      <c r="E6" s="135">
        <f t="shared" ref="E6:I7" si="0">SUM(E7)</f>
        <v>5663395.4699999997</v>
      </c>
      <c r="F6" s="135">
        <f t="shared" si="0"/>
        <v>6445220.8399999999</v>
      </c>
      <c r="G6" s="135">
        <f t="shared" si="0"/>
        <v>7242940</v>
      </c>
      <c r="H6" s="135">
        <f t="shared" si="0"/>
        <v>7237285</v>
      </c>
      <c r="I6" s="135">
        <f t="shared" si="0"/>
        <v>7097285</v>
      </c>
    </row>
    <row r="7" spans="1:11">
      <c r="A7" s="206" t="s">
        <v>47</v>
      </c>
      <c r="B7" s="207"/>
      <c r="C7" s="208"/>
      <c r="D7" s="33" t="s">
        <v>46</v>
      </c>
      <c r="E7" s="135">
        <f t="shared" si="0"/>
        <v>5663395.4699999997</v>
      </c>
      <c r="F7" s="135">
        <f t="shared" si="0"/>
        <v>6445220.8399999999</v>
      </c>
      <c r="G7" s="135">
        <f t="shared" si="0"/>
        <v>7242940</v>
      </c>
      <c r="H7" s="135">
        <f t="shared" si="0"/>
        <v>7237285</v>
      </c>
      <c r="I7" s="135">
        <f t="shared" si="0"/>
        <v>7097285</v>
      </c>
    </row>
    <row r="8" spans="1:11">
      <c r="A8" s="188" t="s">
        <v>50</v>
      </c>
      <c r="B8" s="189"/>
      <c r="C8" s="190"/>
      <c r="D8" s="64" t="s">
        <v>49</v>
      </c>
      <c r="E8" s="135">
        <f>SUM(E9+E56)</f>
        <v>5663395.4699999997</v>
      </c>
      <c r="F8" s="135">
        <f t="shared" ref="F8:I8" si="1">SUM(F9+F56)</f>
        <v>6445220.8399999999</v>
      </c>
      <c r="G8" s="135">
        <f t="shared" si="1"/>
        <v>7242940</v>
      </c>
      <c r="H8" s="135">
        <f t="shared" si="1"/>
        <v>7237285</v>
      </c>
      <c r="I8" s="135">
        <f t="shared" si="1"/>
        <v>7097285</v>
      </c>
    </row>
    <row r="9" spans="1:11" ht="25.5">
      <c r="A9" s="203" t="s">
        <v>48</v>
      </c>
      <c r="B9" s="204"/>
      <c r="C9" s="205"/>
      <c r="D9" s="64" t="s">
        <v>92</v>
      </c>
      <c r="E9" s="135">
        <f>SUM(E10+E23+E42+E47)</f>
        <v>5621973.9500000002</v>
      </c>
      <c r="F9" s="135">
        <f t="shared" ref="F9:I9" si="2">SUM(F10+F23+F42+F47)</f>
        <v>6415295.8399999999</v>
      </c>
      <c r="G9" s="135">
        <f t="shared" si="2"/>
        <v>7196587.5</v>
      </c>
      <c r="H9" s="135">
        <f t="shared" si="2"/>
        <v>7185690</v>
      </c>
      <c r="I9" s="135">
        <f t="shared" si="2"/>
        <v>7045690</v>
      </c>
    </row>
    <row r="10" spans="1:11">
      <c r="A10" s="200" t="s">
        <v>51</v>
      </c>
      <c r="B10" s="201"/>
      <c r="C10" s="202"/>
      <c r="D10" s="33" t="s">
        <v>13</v>
      </c>
      <c r="E10" s="135">
        <f>SUM(E11+E13+E15+E17+E19+E21)</f>
        <v>4673059.51</v>
      </c>
      <c r="F10" s="135">
        <f t="shared" ref="F10:I10" si="3">SUM(F11+F13+F15+F17+F19+F21)</f>
        <v>5369199.1600000001</v>
      </c>
      <c r="G10" s="135">
        <f t="shared" si="3"/>
        <v>5293000</v>
      </c>
      <c r="H10" s="135">
        <f t="shared" si="3"/>
        <v>5467750</v>
      </c>
      <c r="I10" s="135">
        <f t="shared" si="3"/>
        <v>5700750</v>
      </c>
    </row>
    <row r="11" spans="1:11">
      <c r="A11" s="197" t="s">
        <v>52</v>
      </c>
      <c r="B11" s="198"/>
      <c r="C11" s="199"/>
      <c r="D11" s="25" t="s">
        <v>179</v>
      </c>
      <c r="E11" s="136">
        <f>SUM(E12)</f>
        <v>4472399.92</v>
      </c>
      <c r="F11" s="136">
        <f t="shared" ref="F11:H11" si="4">SUM(F12)</f>
        <v>5020915.17</v>
      </c>
      <c r="G11" s="136">
        <f t="shared" si="4"/>
        <v>5040255.12</v>
      </c>
      <c r="H11" s="136">
        <f t="shared" si="4"/>
        <v>5206100</v>
      </c>
      <c r="I11" s="136">
        <f>SUM(I12)</f>
        <v>5439100</v>
      </c>
    </row>
    <row r="12" spans="1:11">
      <c r="A12" s="194">
        <v>31</v>
      </c>
      <c r="B12" s="195"/>
      <c r="C12" s="196"/>
      <c r="D12" s="25" t="s">
        <v>13</v>
      </c>
      <c r="E12" s="136">
        <v>4472399.92</v>
      </c>
      <c r="F12" s="136">
        <v>5020915.17</v>
      </c>
      <c r="G12" s="43">
        <v>5040255.12</v>
      </c>
      <c r="H12" s="43">
        <v>5206100</v>
      </c>
      <c r="I12" s="43">
        <v>5439100</v>
      </c>
    </row>
    <row r="13" spans="1:11">
      <c r="A13" s="126"/>
      <c r="B13" s="127" t="s">
        <v>68</v>
      </c>
      <c r="C13" s="128"/>
      <c r="D13" s="25" t="s">
        <v>65</v>
      </c>
      <c r="E13" s="136">
        <f>SUM(E14)</f>
        <v>2416.77</v>
      </c>
      <c r="F13" s="136">
        <f t="shared" ref="F13:I13" si="5">SUM(F14)</f>
        <v>21000</v>
      </c>
      <c r="G13" s="136">
        <f t="shared" si="5"/>
        <v>11650</v>
      </c>
      <c r="H13" s="136">
        <f t="shared" si="5"/>
        <v>11650</v>
      </c>
      <c r="I13" s="136">
        <f t="shared" si="5"/>
        <v>11650</v>
      </c>
    </row>
    <row r="14" spans="1:11">
      <c r="A14" s="126"/>
      <c r="B14" s="127"/>
      <c r="C14" s="128">
        <v>31</v>
      </c>
      <c r="D14" s="25" t="s">
        <v>13</v>
      </c>
      <c r="E14" s="136">
        <v>2416.77</v>
      </c>
      <c r="F14" s="136">
        <v>21000</v>
      </c>
      <c r="G14" s="43">
        <v>11650</v>
      </c>
      <c r="H14" s="43">
        <v>11650</v>
      </c>
      <c r="I14" s="43">
        <v>11650</v>
      </c>
    </row>
    <row r="15" spans="1:11">
      <c r="A15" s="155"/>
      <c r="B15" s="156" t="s">
        <v>173</v>
      </c>
      <c r="C15" s="157"/>
      <c r="D15" s="20" t="s">
        <v>174</v>
      </c>
      <c r="E15" s="136">
        <f>SUM(E16)</f>
        <v>0</v>
      </c>
      <c r="F15" s="136">
        <f t="shared" ref="F15:I15" si="6">SUM(F16)</f>
        <v>0</v>
      </c>
      <c r="G15" s="136">
        <f t="shared" si="6"/>
        <v>241094.88</v>
      </c>
      <c r="H15" s="136">
        <f t="shared" si="6"/>
        <v>250000</v>
      </c>
      <c r="I15" s="136">
        <f t="shared" si="6"/>
        <v>250000</v>
      </c>
    </row>
    <row r="16" spans="1:11">
      <c r="A16" s="155"/>
      <c r="B16" s="156"/>
      <c r="C16" s="157">
        <v>31</v>
      </c>
      <c r="D16" s="25" t="s">
        <v>13</v>
      </c>
      <c r="E16" s="136">
        <v>0</v>
      </c>
      <c r="F16" s="136">
        <v>0</v>
      </c>
      <c r="G16" s="143">
        <v>241094.88</v>
      </c>
      <c r="H16" s="143">
        <v>250000</v>
      </c>
      <c r="I16" s="143">
        <v>250000</v>
      </c>
    </row>
    <row r="17" spans="1:9">
      <c r="A17" s="126"/>
      <c r="B17" s="156" t="s">
        <v>99</v>
      </c>
      <c r="C17" s="128"/>
      <c r="D17" s="25" t="s">
        <v>128</v>
      </c>
      <c r="E17" s="136">
        <f>SUM(E18)</f>
        <v>184250</v>
      </c>
      <c r="F17" s="136">
        <f t="shared" ref="F17:I17" si="7">SUM(F18)</f>
        <v>232684.83</v>
      </c>
      <c r="G17" s="136">
        <f t="shared" si="7"/>
        <v>0</v>
      </c>
      <c r="H17" s="136">
        <f t="shared" si="7"/>
        <v>0</v>
      </c>
      <c r="I17" s="136">
        <f t="shared" si="7"/>
        <v>0</v>
      </c>
    </row>
    <row r="18" spans="1:9">
      <c r="A18" s="126"/>
      <c r="B18" s="127"/>
      <c r="C18" s="128">
        <v>31</v>
      </c>
      <c r="D18" s="25" t="s">
        <v>13</v>
      </c>
      <c r="E18" s="136">
        <v>184250</v>
      </c>
      <c r="F18" s="136">
        <v>232684.83</v>
      </c>
      <c r="G18" s="143"/>
      <c r="H18" s="143"/>
      <c r="I18" s="143"/>
    </row>
    <row r="19" spans="1:9">
      <c r="A19" s="66" t="s">
        <v>98</v>
      </c>
      <c r="B19" s="65" t="s">
        <v>97</v>
      </c>
      <c r="C19" s="68"/>
      <c r="D19" s="25" t="s">
        <v>103</v>
      </c>
      <c r="E19" s="136">
        <f>SUM(E20)</f>
        <v>13992.82</v>
      </c>
      <c r="F19" s="136">
        <f t="shared" ref="F19:I19" si="8">SUM(F20)</f>
        <v>0</v>
      </c>
      <c r="G19" s="136">
        <f t="shared" si="8"/>
        <v>0</v>
      </c>
      <c r="H19" s="136">
        <f t="shared" si="8"/>
        <v>0</v>
      </c>
      <c r="I19" s="136">
        <f t="shared" si="8"/>
        <v>0</v>
      </c>
    </row>
    <row r="20" spans="1:9">
      <c r="A20" s="66"/>
      <c r="B20" s="67"/>
      <c r="C20" s="68">
        <v>31</v>
      </c>
      <c r="D20" s="25" t="s">
        <v>13</v>
      </c>
      <c r="E20" s="136">
        <v>13992.82</v>
      </c>
      <c r="F20" s="136"/>
      <c r="G20" s="43"/>
      <c r="H20" s="43"/>
      <c r="I20" s="44"/>
    </row>
    <row r="21" spans="1:9">
      <c r="A21" s="146"/>
      <c r="B21" s="147"/>
      <c r="C21" s="154" t="s">
        <v>52</v>
      </c>
      <c r="D21" s="25" t="s">
        <v>150</v>
      </c>
      <c r="E21" s="136">
        <f>SUM(E22)</f>
        <v>0</v>
      </c>
      <c r="F21" s="136">
        <f t="shared" ref="F21:I21" si="9">SUM(F22)</f>
        <v>94599.16</v>
      </c>
      <c r="G21" s="136">
        <f t="shared" si="9"/>
        <v>0</v>
      </c>
      <c r="H21" s="136">
        <f t="shared" si="9"/>
        <v>0</v>
      </c>
      <c r="I21" s="136">
        <f t="shared" si="9"/>
        <v>0</v>
      </c>
    </row>
    <row r="22" spans="1:9">
      <c r="A22" s="146"/>
      <c r="B22" s="147"/>
      <c r="C22" s="148">
        <v>92</v>
      </c>
      <c r="D22" s="25" t="s">
        <v>138</v>
      </c>
      <c r="E22" s="136">
        <v>0</v>
      </c>
      <c r="F22" s="136">
        <v>94599.16</v>
      </c>
      <c r="G22" s="143"/>
      <c r="H22" s="143"/>
      <c r="I22" s="144"/>
    </row>
    <row r="23" spans="1:9">
      <c r="A23" s="200" t="s">
        <v>54</v>
      </c>
      <c r="B23" s="201"/>
      <c r="C23" s="202"/>
      <c r="D23" s="33" t="s">
        <v>24</v>
      </c>
      <c r="E23" s="135">
        <f>SUM(E24+E26+E28+E30+E32+E34+E36+E38+E40)</f>
        <v>883046.07000000007</v>
      </c>
      <c r="F23" s="135">
        <f t="shared" ref="F23:I23" si="10">SUM(F24+F26+F28+F30+F32+F34+F36+F38+F40)</f>
        <v>968056.68</v>
      </c>
      <c r="G23" s="135">
        <f t="shared" si="10"/>
        <v>1458400</v>
      </c>
      <c r="H23" s="135">
        <f t="shared" si="10"/>
        <v>1485900</v>
      </c>
      <c r="I23" s="135">
        <f t="shared" si="10"/>
        <v>1292900</v>
      </c>
    </row>
    <row r="24" spans="1:9">
      <c r="A24" s="197" t="s">
        <v>59</v>
      </c>
      <c r="B24" s="198"/>
      <c r="C24" s="199"/>
      <c r="D24" s="25" t="s">
        <v>179</v>
      </c>
      <c r="E24" s="136">
        <f>SUM(E25)</f>
        <v>212280.78</v>
      </c>
      <c r="F24" s="136">
        <f t="shared" ref="F24" si="11">SUM(F25)</f>
        <v>296999.15999999997</v>
      </c>
      <c r="G24" s="136">
        <v>386000</v>
      </c>
      <c r="H24" s="136">
        <v>468000</v>
      </c>
      <c r="I24" s="136">
        <v>495000</v>
      </c>
    </row>
    <row r="25" spans="1:9">
      <c r="A25" s="34"/>
      <c r="B25" s="35"/>
      <c r="C25" s="52">
        <v>32</v>
      </c>
      <c r="D25" s="25" t="s">
        <v>24</v>
      </c>
      <c r="E25" s="136">
        <v>212280.78</v>
      </c>
      <c r="F25" s="136">
        <v>296999.15999999997</v>
      </c>
      <c r="G25" s="43">
        <v>396000</v>
      </c>
      <c r="H25" s="43">
        <v>521655</v>
      </c>
      <c r="I25" s="43">
        <v>546905</v>
      </c>
    </row>
    <row r="26" spans="1:9">
      <c r="A26" s="34"/>
      <c r="B26" s="35" t="s">
        <v>175</v>
      </c>
      <c r="C26" s="157" t="s">
        <v>176</v>
      </c>
      <c r="D26" s="210" t="s">
        <v>177</v>
      </c>
      <c r="E26" s="136">
        <f>SUM(E27)</f>
        <v>0</v>
      </c>
      <c r="F26" s="136">
        <f t="shared" ref="F26:I26" si="12">SUM(F27)</f>
        <v>0</v>
      </c>
      <c r="G26" s="136">
        <f t="shared" si="12"/>
        <v>430000</v>
      </c>
      <c r="H26" s="136">
        <f t="shared" si="12"/>
        <v>380000</v>
      </c>
      <c r="I26" s="136">
        <f t="shared" si="12"/>
        <v>160000</v>
      </c>
    </row>
    <row r="27" spans="1:9">
      <c r="A27" s="34"/>
      <c r="B27" s="35"/>
      <c r="C27" s="157">
        <v>32</v>
      </c>
      <c r="D27" s="25" t="s">
        <v>24</v>
      </c>
      <c r="E27" s="136">
        <v>0</v>
      </c>
      <c r="F27" s="136">
        <v>0</v>
      </c>
      <c r="G27" s="43">
        <v>430000</v>
      </c>
      <c r="H27" s="43">
        <v>380000</v>
      </c>
      <c r="I27" s="43">
        <v>160000</v>
      </c>
    </row>
    <row r="28" spans="1:9">
      <c r="A28" s="34"/>
      <c r="B28" s="35"/>
      <c r="C28" s="55" t="s">
        <v>73</v>
      </c>
      <c r="D28" s="25" t="s">
        <v>74</v>
      </c>
      <c r="E28" s="136">
        <f>SUM(E29)</f>
        <v>90598.09</v>
      </c>
      <c r="F28" s="136">
        <f t="shared" ref="F28:I28" si="13">SUM(F29)</f>
        <v>215000</v>
      </c>
      <c r="G28" s="136">
        <f t="shared" si="13"/>
        <v>0</v>
      </c>
      <c r="H28" s="136">
        <f t="shared" si="13"/>
        <v>0</v>
      </c>
      <c r="I28" s="136">
        <f t="shared" si="13"/>
        <v>0</v>
      </c>
    </row>
    <row r="29" spans="1:9">
      <c r="A29" s="34"/>
      <c r="B29" s="35"/>
      <c r="C29" s="55">
        <v>32</v>
      </c>
      <c r="D29" s="25" t="s">
        <v>24</v>
      </c>
      <c r="E29" s="136">
        <v>90598.09</v>
      </c>
      <c r="F29" s="136">
        <v>215000</v>
      </c>
      <c r="G29" s="43"/>
      <c r="H29" s="43"/>
      <c r="I29" s="43"/>
    </row>
    <row r="30" spans="1:9">
      <c r="A30" s="34"/>
      <c r="B30" s="35"/>
      <c r="C30" s="52" t="s">
        <v>68</v>
      </c>
      <c r="D30" s="25" t="s">
        <v>65</v>
      </c>
      <c r="E30" s="136">
        <f>SUM(E31)</f>
        <v>561543.93000000005</v>
      </c>
      <c r="F30" s="136">
        <f>SUM(F31)</f>
        <v>427399.86</v>
      </c>
      <c r="G30" s="43">
        <f>SUM(G31)</f>
        <v>624400</v>
      </c>
      <c r="H30" s="43">
        <f t="shared" ref="H30:I30" si="14">SUM(H31)</f>
        <v>619900</v>
      </c>
      <c r="I30" s="43">
        <f t="shared" si="14"/>
        <v>619900</v>
      </c>
    </row>
    <row r="31" spans="1:9">
      <c r="A31" s="34"/>
      <c r="B31" s="35"/>
      <c r="C31" s="52">
        <v>32</v>
      </c>
      <c r="D31" s="25" t="s">
        <v>24</v>
      </c>
      <c r="E31" s="136">
        <v>561543.93000000005</v>
      </c>
      <c r="F31" s="136">
        <v>427399.86</v>
      </c>
      <c r="G31" s="43">
        <v>624400</v>
      </c>
      <c r="H31" s="43">
        <v>619900</v>
      </c>
      <c r="I31" s="43">
        <v>619900</v>
      </c>
    </row>
    <row r="32" spans="1:9">
      <c r="A32" s="34"/>
      <c r="B32" s="35"/>
      <c r="C32" s="157" t="s">
        <v>173</v>
      </c>
      <c r="D32" s="20" t="s">
        <v>178</v>
      </c>
      <c r="E32" s="136">
        <f>SUM(E33)</f>
        <v>0</v>
      </c>
      <c r="F32" s="136">
        <f t="shared" ref="F32:I32" si="15">SUM(F33)</f>
        <v>0</v>
      </c>
      <c r="G32" s="136">
        <f t="shared" si="15"/>
        <v>18000</v>
      </c>
      <c r="H32" s="136">
        <f t="shared" si="15"/>
        <v>18000</v>
      </c>
      <c r="I32" s="136">
        <f t="shared" si="15"/>
        <v>18000</v>
      </c>
    </row>
    <row r="33" spans="1:9">
      <c r="A33" s="34"/>
      <c r="B33" s="35"/>
      <c r="C33" s="157">
        <v>32</v>
      </c>
      <c r="D33" s="25" t="s">
        <v>24</v>
      </c>
      <c r="E33" s="136">
        <v>0</v>
      </c>
      <c r="F33" s="136">
        <v>0</v>
      </c>
      <c r="G33" s="43">
        <v>18000</v>
      </c>
      <c r="H33" s="43">
        <v>18000</v>
      </c>
      <c r="I33" s="43">
        <v>18000</v>
      </c>
    </row>
    <row r="34" spans="1:9">
      <c r="A34" s="34"/>
      <c r="B34" s="35"/>
      <c r="C34" s="150" t="s">
        <v>69</v>
      </c>
      <c r="D34" s="25" t="s">
        <v>70</v>
      </c>
      <c r="E34" s="136">
        <f>SUM(E35)</f>
        <v>17699.8</v>
      </c>
      <c r="F34" s="136">
        <f>SUM(F35)</f>
        <v>23000</v>
      </c>
      <c r="G34" s="43">
        <f>SUM(G35)</f>
        <v>0</v>
      </c>
      <c r="H34" s="43">
        <f t="shared" ref="H34:I34" si="16">SUM(H35)</f>
        <v>0</v>
      </c>
      <c r="I34" s="43">
        <f t="shared" si="16"/>
        <v>0</v>
      </c>
    </row>
    <row r="35" spans="1:9">
      <c r="A35" s="34"/>
      <c r="B35" s="35"/>
      <c r="C35" s="52">
        <v>32</v>
      </c>
      <c r="D35" s="25" t="s">
        <v>24</v>
      </c>
      <c r="E35" s="136">
        <v>17699.8</v>
      </c>
      <c r="F35" s="136">
        <v>23000</v>
      </c>
      <c r="G35" s="43"/>
      <c r="H35" s="43"/>
      <c r="I35" s="43"/>
    </row>
    <row r="36" spans="1:9">
      <c r="A36" s="34"/>
      <c r="B36" s="35"/>
      <c r="C36" s="128" t="s">
        <v>126</v>
      </c>
      <c r="D36" s="25" t="s">
        <v>109</v>
      </c>
      <c r="E36" s="136">
        <f>SUM(E37)</f>
        <v>0</v>
      </c>
      <c r="F36" s="136">
        <f t="shared" ref="F36:H36" si="17">SUM(F37)</f>
        <v>0</v>
      </c>
      <c r="G36" s="136">
        <f t="shared" si="17"/>
        <v>0</v>
      </c>
      <c r="H36" s="136">
        <f t="shared" si="17"/>
        <v>0</v>
      </c>
      <c r="I36" s="43">
        <f t="shared" ref="I36" si="18">SUM(I37)</f>
        <v>0</v>
      </c>
    </row>
    <row r="37" spans="1:9">
      <c r="A37" s="34"/>
      <c r="B37" s="35"/>
      <c r="C37" s="68">
        <v>32</v>
      </c>
      <c r="D37" s="25" t="s">
        <v>24</v>
      </c>
      <c r="E37" s="136">
        <v>0</v>
      </c>
      <c r="F37" s="136">
        <v>0</v>
      </c>
      <c r="G37" s="43">
        <v>0</v>
      </c>
      <c r="H37" s="43">
        <v>0</v>
      </c>
      <c r="I37" s="44">
        <v>0</v>
      </c>
    </row>
    <row r="38" spans="1:9">
      <c r="A38" s="34"/>
      <c r="B38" s="35"/>
      <c r="C38" s="154" t="s">
        <v>55</v>
      </c>
      <c r="D38" s="25" t="s">
        <v>91</v>
      </c>
      <c r="E38" s="136">
        <f>SUM(E39)</f>
        <v>923.47</v>
      </c>
      <c r="F38" s="136">
        <f t="shared" ref="F38:I38" si="19">SUM(F39)</f>
        <v>0</v>
      </c>
      <c r="G38" s="136">
        <f t="shared" si="19"/>
        <v>0</v>
      </c>
      <c r="H38" s="136">
        <f t="shared" si="19"/>
        <v>0</v>
      </c>
      <c r="I38" s="136">
        <f t="shared" si="19"/>
        <v>0</v>
      </c>
    </row>
    <row r="39" spans="1:9">
      <c r="A39" s="34"/>
      <c r="B39" s="35"/>
      <c r="C39" s="128">
        <v>32</v>
      </c>
      <c r="D39" s="25" t="s">
        <v>24</v>
      </c>
      <c r="E39" s="136">
        <v>923.47</v>
      </c>
      <c r="F39" s="136">
        <v>0</v>
      </c>
      <c r="G39" s="143">
        <v>0</v>
      </c>
      <c r="H39" s="143">
        <v>0</v>
      </c>
      <c r="I39" s="144">
        <v>0</v>
      </c>
    </row>
    <row r="40" spans="1:9">
      <c r="A40" s="34"/>
      <c r="B40" s="35"/>
      <c r="C40" s="148" t="s">
        <v>100</v>
      </c>
      <c r="D40" s="25" t="s">
        <v>135</v>
      </c>
      <c r="E40" s="136">
        <f>SUM(E41)</f>
        <v>0</v>
      </c>
      <c r="F40" s="136">
        <f t="shared" ref="F40:I40" si="20">SUM(F41)</f>
        <v>5657.66</v>
      </c>
      <c r="G40" s="136">
        <f t="shared" si="20"/>
        <v>0</v>
      </c>
      <c r="H40" s="136">
        <f t="shared" si="20"/>
        <v>0</v>
      </c>
      <c r="I40" s="136">
        <f t="shared" si="20"/>
        <v>0</v>
      </c>
    </row>
    <row r="41" spans="1:9">
      <c r="A41" s="34"/>
      <c r="B41" s="35"/>
      <c r="C41" s="148">
        <v>32</v>
      </c>
      <c r="D41" s="25" t="s">
        <v>24</v>
      </c>
      <c r="E41" s="136">
        <v>0</v>
      </c>
      <c r="F41" s="136">
        <v>5657.66</v>
      </c>
      <c r="G41" s="143"/>
      <c r="H41" s="143"/>
      <c r="I41" s="144"/>
    </row>
    <row r="42" spans="1:9">
      <c r="A42" s="200" t="s">
        <v>60</v>
      </c>
      <c r="B42" s="201"/>
      <c r="C42" s="202"/>
      <c r="D42" s="33" t="s">
        <v>39</v>
      </c>
      <c r="E42" s="135">
        <f>SUM(E43+E45)</f>
        <v>493.18</v>
      </c>
      <c r="F42" s="135">
        <f>SUM(F43+F45)</f>
        <v>40</v>
      </c>
      <c r="G42" s="51">
        <f>SUM(G43+G45)</f>
        <v>40</v>
      </c>
      <c r="H42" s="51">
        <f t="shared" ref="H42:I42" si="21">SUM(H43+H45)</f>
        <v>40</v>
      </c>
      <c r="I42" s="51">
        <f t="shared" si="21"/>
        <v>40</v>
      </c>
    </row>
    <row r="43" spans="1:9">
      <c r="A43" s="34"/>
      <c r="B43" s="35"/>
      <c r="C43" s="52" t="s">
        <v>55</v>
      </c>
      <c r="D43" s="25" t="s">
        <v>91</v>
      </c>
      <c r="E43" s="136">
        <f>SUM(E44)</f>
        <v>0</v>
      </c>
      <c r="F43" s="136">
        <f>SUM(F44)</f>
        <v>20</v>
      </c>
      <c r="G43" s="43">
        <f>SUM(G44)</f>
        <v>20</v>
      </c>
      <c r="H43" s="43">
        <f t="shared" ref="H43:I43" si="22">SUM(H44)</f>
        <v>20</v>
      </c>
      <c r="I43" s="43">
        <f t="shared" si="22"/>
        <v>20</v>
      </c>
    </row>
    <row r="44" spans="1:9">
      <c r="A44" s="34"/>
      <c r="B44" s="35"/>
      <c r="C44" s="52">
        <v>34</v>
      </c>
      <c r="D44" s="25" t="s">
        <v>39</v>
      </c>
      <c r="E44" s="136">
        <v>0</v>
      </c>
      <c r="F44" s="136">
        <v>20</v>
      </c>
      <c r="G44" s="136">
        <v>20</v>
      </c>
      <c r="H44" s="136">
        <v>20</v>
      </c>
      <c r="I44" s="136">
        <v>20</v>
      </c>
    </row>
    <row r="45" spans="1:9">
      <c r="A45" s="34"/>
      <c r="B45" s="35"/>
      <c r="C45" s="52" t="s">
        <v>68</v>
      </c>
      <c r="D45" s="25" t="s">
        <v>65</v>
      </c>
      <c r="E45" s="136">
        <f>SUM(E46)</f>
        <v>493.18</v>
      </c>
      <c r="F45" s="136">
        <f>SUM(F46)</f>
        <v>20</v>
      </c>
      <c r="G45" s="43">
        <f>SUM(G46)</f>
        <v>20</v>
      </c>
      <c r="H45" s="43">
        <f t="shared" ref="H45:I45" si="23">SUM(H46)</f>
        <v>20</v>
      </c>
      <c r="I45" s="43">
        <f t="shared" si="23"/>
        <v>20</v>
      </c>
    </row>
    <row r="46" spans="1:9">
      <c r="A46" s="34"/>
      <c r="B46" s="35"/>
      <c r="C46" s="52">
        <v>34</v>
      </c>
      <c r="D46" s="25" t="s">
        <v>39</v>
      </c>
      <c r="E46" s="136">
        <v>493.18</v>
      </c>
      <c r="F46" s="136">
        <v>20</v>
      </c>
      <c r="G46" s="136">
        <v>20</v>
      </c>
      <c r="H46" s="136">
        <v>20</v>
      </c>
      <c r="I46" s="136">
        <v>20</v>
      </c>
    </row>
    <row r="47" spans="1:9">
      <c r="A47" s="200" t="s">
        <v>56</v>
      </c>
      <c r="B47" s="201"/>
      <c r="C47" s="202"/>
      <c r="D47" s="33" t="s">
        <v>57</v>
      </c>
      <c r="E47" s="135">
        <f>SUM(E48+E50+E52+E54)</f>
        <v>65375.19</v>
      </c>
      <c r="F47" s="135">
        <f t="shared" ref="F47:I47" si="24">SUM(F48+F50+F52+F54)</f>
        <v>78000</v>
      </c>
      <c r="G47" s="135">
        <f t="shared" si="24"/>
        <v>445147.5</v>
      </c>
      <c r="H47" s="135">
        <f t="shared" si="24"/>
        <v>232000</v>
      </c>
      <c r="I47" s="135">
        <f t="shared" si="24"/>
        <v>52000</v>
      </c>
    </row>
    <row r="48" spans="1:9">
      <c r="A48" s="62"/>
      <c r="B48" s="63"/>
      <c r="C48" s="61" t="s">
        <v>52</v>
      </c>
      <c r="D48" s="25" t="s">
        <v>179</v>
      </c>
      <c r="E48" s="136">
        <f>SUM(E49)</f>
        <v>35600</v>
      </c>
      <c r="F48" s="136">
        <f>SUM(F49)</f>
        <v>59000</v>
      </c>
      <c r="G48" s="43">
        <f>SUM(G49)</f>
        <v>382547.5</v>
      </c>
      <c r="H48" s="43">
        <f t="shared" ref="H48:I48" si="25">SUM(H49)</f>
        <v>230000</v>
      </c>
      <c r="I48" s="43">
        <f t="shared" si="25"/>
        <v>50000</v>
      </c>
    </row>
    <row r="49" spans="1:9">
      <c r="A49" s="62"/>
      <c r="B49" s="63"/>
      <c r="C49" s="61">
        <v>42</v>
      </c>
      <c r="D49" s="25" t="s">
        <v>58</v>
      </c>
      <c r="E49" s="136">
        <v>35600</v>
      </c>
      <c r="F49" s="136">
        <v>59000</v>
      </c>
      <c r="G49" s="43">
        <v>382547.5</v>
      </c>
      <c r="H49" s="43">
        <v>230000</v>
      </c>
      <c r="I49" s="43">
        <v>50000</v>
      </c>
    </row>
    <row r="50" spans="1:9">
      <c r="A50" s="32"/>
      <c r="B50" s="54"/>
      <c r="C50" s="52" t="s">
        <v>68</v>
      </c>
      <c r="D50" s="25" t="s">
        <v>65</v>
      </c>
      <c r="E50" s="136">
        <f>SUM(E51)</f>
        <v>29775.19</v>
      </c>
      <c r="F50" s="136">
        <f t="shared" ref="F50:H50" si="26">SUM(F51)</f>
        <v>18891.099999999999</v>
      </c>
      <c r="G50" s="136">
        <f t="shared" si="26"/>
        <v>0</v>
      </c>
      <c r="H50" s="136">
        <f t="shared" si="26"/>
        <v>2000</v>
      </c>
      <c r="I50" s="43">
        <f t="shared" ref="I50" si="27">SUM(I51)</f>
        <v>2000</v>
      </c>
    </row>
    <row r="51" spans="1:9">
      <c r="A51" s="32"/>
      <c r="B51" s="53"/>
      <c r="C51" s="52">
        <v>42</v>
      </c>
      <c r="D51" s="25" t="s">
        <v>58</v>
      </c>
      <c r="E51" s="136">
        <v>29775.19</v>
      </c>
      <c r="F51" s="136">
        <v>18891.099999999999</v>
      </c>
      <c r="G51" s="43">
        <v>0</v>
      </c>
      <c r="H51" s="43">
        <v>2000</v>
      </c>
      <c r="I51" s="43">
        <v>2000</v>
      </c>
    </row>
    <row r="52" spans="1:9">
      <c r="A52" s="129"/>
      <c r="B52" s="53"/>
      <c r="C52" s="154" t="s">
        <v>52</v>
      </c>
      <c r="D52" s="25" t="s">
        <v>179</v>
      </c>
      <c r="E52" s="136">
        <f>SUM(E53)</f>
        <v>0</v>
      </c>
      <c r="F52" s="136">
        <f t="shared" ref="F52:I52" si="28">SUM(F53)</f>
        <v>0</v>
      </c>
      <c r="G52" s="136">
        <f t="shared" si="28"/>
        <v>62600</v>
      </c>
      <c r="H52" s="136">
        <f t="shared" si="28"/>
        <v>0</v>
      </c>
      <c r="I52" s="136">
        <f t="shared" si="28"/>
        <v>0</v>
      </c>
    </row>
    <row r="53" spans="1:9">
      <c r="A53" s="129"/>
      <c r="B53" s="53"/>
      <c r="C53" s="128">
        <v>45</v>
      </c>
      <c r="D53" s="25" t="s">
        <v>151</v>
      </c>
      <c r="E53" s="136">
        <v>0</v>
      </c>
      <c r="F53" s="136">
        <v>0</v>
      </c>
      <c r="G53" s="43">
        <v>62600</v>
      </c>
      <c r="H53" s="43">
        <v>0</v>
      </c>
      <c r="I53" s="43">
        <v>0</v>
      </c>
    </row>
    <row r="54" spans="1:9">
      <c r="A54" s="145"/>
      <c r="B54" s="53"/>
      <c r="C54" s="148" t="s">
        <v>136</v>
      </c>
      <c r="D54" s="12" t="s">
        <v>137</v>
      </c>
      <c r="E54" s="136">
        <f>SUM(E55)</f>
        <v>0</v>
      </c>
      <c r="F54" s="136">
        <f t="shared" ref="F54:I54" si="29">SUM(F55)</f>
        <v>108.9</v>
      </c>
      <c r="G54" s="136">
        <f t="shared" si="29"/>
        <v>0</v>
      </c>
      <c r="H54" s="136">
        <f t="shared" si="29"/>
        <v>0</v>
      </c>
      <c r="I54" s="136">
        <f t="shared" si="29"/>
        <v>0</v>
      </c>
    </row>
    <row r="55" spans="1:9">
      <c r="A55" s="145"/>
      <c r="B55" s="53"/>
      <c r="C55" s="148">
        <v>42</v>
      </c>
      <c r="D55" s="25" t="s">
        <v>58</v>
      </c>
      <c r="E55" s="136">
        <v>0</v>
      </c>
      <c r="F55" s="136">
        <v>108.9</v>
      </c>
      <c r="G55" s="43">
        <v>0</v>
      </c>
      <c r="H55" s="43">
        <v>0</v>
      </c>
      <c r="I55" s="43">
        <v>0</v>
      </c>
    </row>
    <row r="56" spans="1:9" ht="14.45" customHeight="1">
      <c r="A56" s="203" t="s">
        <v>53</v>
      </c>
      <c r="B56" s="204"/>
      <c r="C56" s="205"/>
      <c r="D56" s="33" t="s">
        <v>61</v>
      </c>
      <c r="E56" s="135">
        <f>SUM(E57)</f>
        <v>41421.520000000004</v>
      </c>
      <c r="F56" s="135">
        <f>SUM(F57)</f>
        <v>29925</v>
      </c>
      <c r="G56" s="51">
        <f>SUM(G57)</f>
        <v>46352.5</v>
      </c>
      <c r="H56" s="51">
        <f t="shared" ref="H56:I56" si="30">SUM(H57)</f>
        <v>51595</v>
      </c>
      <c r="I56" s="51">
        <f t="shared" si="30"/>
        <v>51595</v>
      </c>
    </row>
    <row r="57" spans="1:9" ht="14.25" customHeight="1">
      <c r="A57" s="200" t="s">
        <v>62</v>
      </c>
      <c r="B57" s="201"/>
      <c r="C57" s="202"/>
      <c r="D57" s="33" t="s">
        <v>63</v>
      </c>
      <c r="E57" s="135">
        <f>SUM(E58)</f>
        <v>41421.520000000004</v>
      </c>
      <c r="F57" s="135">
        <f>SUM(F58)</f>
        <v>29925</v>
      </c>
      <c r="G57" s="43">
        <f>SUM(G59:G60)</f>
        <v>46352.5</v>
      </c>
      <c r="H57" s="43">
        <f t="shared" ref="H57:I57" si="31">SUM(H59:H60)</f>
        <v>51595</v>
      </c>
      <c r="I57" s="43">
        <f t="shared" si="31"/>
        <v>51595</v>
      </c>
    </row>
    <row r="58" spans="1:9" ht="15" customHeight="1">
      <c r="A58" s="197" t="s">
        <v>52</v>
      </c>
      <c r="B58" s="198"/>
      <c r="C58" s="199"/>
      <c r="D58" s="25" t="s">
        <v>179</v>
      </c>
      <c r="E58" s="136">
        <f>SUM(E59:E60)</f>
        <v>41421.520000000004</v>
      </c>
      <c r="F58" s="136">
        <f>SUM(F59:F60)</f>
        <v>29925</v>
      </c>
      <c r="G58" s="43">
        <f>SUM(G59:G60)</f>
        <v>46352.5</v>
      </c>
      <c r="H58" s="43">
        <f t="shared" ref="H58:I58" si="32">SUM(H59:H60)</f>
        <v>51595</v>
      </c>
      <c r="I58" s="43">
        <f t="shared" si="32"/>
        <v>51595</v>
      </c>
    </row>
    <row r="59" spans="1:9" ht="15" customHeight="1">
      <c r="A59" s="194">
        <v>31</v>
      </c>
      <c r="B59" s="195"/>
      <c r="C59" s="196"/>
      <c r="D59" s="25" t="s">
        <v>13</v>
      </c>
      <c r="E59" s="136">
        <v>39868.61</v>
      </c>
      <c r="F59" s="136">
        <v>29125</v>
      </c>
      <c r="G59" s="43">
        <v>44852.5</v>
      </c>
      <c r="H59" s="43">
        <v>50095</v>
      </c>
      <c r="I59" s="43">
        <v>50095</v>
      </c>
    </row>
    <row r="60" spans="1:9" ht="15" customHeight="1">
      <c r="A60" s="194">
        <v>32</v>
      </c>
      <c r="B60" s="195"/>
      <c r="C60" s="196"/>
      <c r="D60" s="25" t="s">
        <v>24</v>
      </c>
      <c r="E60" s="136">
        <v>1552.91</v>
      </c>
      <c r="F60" s="136">
        <v>800</v>
      </c>
      <c r="G60" s="43">
        <v>1500</v>
      </c>
      <c r="H60" s="43">
        <v>1500</v>
      </c>
      <c r="I60" s="43">
        <v>1500</v>
      </c>
    </row>
    <row r="61" spans="1:9" ht="72" customHeight="1">
      <c r="A61" s="158" t="s">
        <v>147</v>
      </c>
      <c r="B61" s="159"/>
      <c r="C61" s="160"/>
      <c r="D61" s="151" t="s">
        <v>148</v>
      </c>
      <c r="E61" s="121">
        <f>SUM(E62)</f>
        <v>53429.13</v>
      </c>
      <c r="F61" s="121">
        <f t="shared" ref="F61:I61" si="33">SUM(F62)</f>
        <v>41788.730000000003</v>
      </c>
      <c r="G61" s="121">
        <f t="shared" si="33"/>
        <v>0</v>
      </c>
      <c r="H61" s="121">
        <f t="shared" si="33"/>
        <v>0</v>
      </c>
      <c r="I61" s="121">
        <f t="shared" si="33"/>
        <v>0</v>
      </c>
    </row>
    <row r="62" spans="1:9">
      <c r="A62" s="152"/>
      <c r="B62" s="153" t="s">
        <v>52</v>
      </c>
      <c r="C62" s="154"/>
      <c r="D62" s="25" t="s">
        <v>179</v>
      </c>
      <c r="E62" s="124">
        <f>SUM(E63)</f>
        <v>53429.13</v>
      </c>
      <c r="F62" s="124">
        <f t="shared" ref="F62:I62" si="34">SUM(F63)</f>
        <v>41788.730000000003</v>
      </c>
      <c r="G62" s="124">
        <f t="shared" si="34"/>
        <v>0</v>
      </c>
      <c r="H62" s="124">
        <f t="shared" si="34"/>
        <v>0</v>
      </c>
      <c r="I62" s="124">
        <f t="shared" si="34"/>
        <v>0</v>
      </c>
    </row>
    <row r="63" spans="1:9">
      <c r="A63" s="152"/>
      <c r="B63" s="153"/>
      <c r="C63" s="154">
        <v>32</v>
      </c>
      <c r="D63" s="25" t="s">
        <v>149</v>
      </c>
      <c r="E63" s="124">
        <v>53429.13</v>
      </c>
      <c r="F63" s="124">
        <v>41788.730000000003</v>
      </c>
      <c r="G63" s="124">
        <v>0</v>
      </c>
      <c r="H63" s="161">
        <v>0</v>
      </c>
      <c r="I63" s="91">
        <v>0</v>
      </c>
    </row>
  </sheetData>
  <mergeCells count="19">
    <mergeCell ref="A3:I3"/>
    <mergeCell ref="A9:C9"/>
    <mergeCell ref="A10:C10"/>
    <mergeCell ref="A5:C5"/>
    <mergeCell ref="A8:C8"/>
    <mergeCell ref="A6:C6"/>
    <mergeCell ref="A1:J1"/>
    <mergeCell ref="A60:C60"/>
    <mergeCell ref="A11:C11"/>
    <mergeCell ref="A47:C47"/>
    <mergeCell ref="A12:C12"/>
    <mergeCell ref="A59:C59"/>
    <mergeCell ref="A56:C56"/>
    <mergeCell ref="A57:C57"/>
    <mergeCell ref="A58:C58"/>
    <mergeCell ref="A7:C7"/>
    <mergeCell ref="A23:C23"/>
    <mergeCell ref="A24:C24"/>
    <mergeCell ref="A42:C42"/>
  </mergeCells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 </vt:lpstr>
      <vt:lpstr> Račun prihoda i rashoda</vt:lpstr>
      <vt:lpstr>Prih.rash.prema izvorima financ</vt:lpstr>
      <vt:lpstr>Rashodi prema funkcijskoj k </vt:lpstr>
      <vt:lpstr>Račun financiranja</vt:lpstr>
      <vt:lpstr>POSEBNI DIO</vt:lpstr>
      <vt:lpstr>List2</vt:lpstr>
      <vt:lpstr>' Račun prihoda i rashoda'!Podrucje_ispisa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2025-12-16T13:56:55Z</cp:lastPrinted>
  <dcterms:created xsi:type="dcterms:W3CDTF">2022-08-12T12:51:27Z</dcterms:created>
  <dcterms:modified xsi:type="dcterms:W3CDTF">2025-12-16T14:24:31Z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