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va vanjak dokumenti\GOD.FIN.PLAN 2025-2027\Polugodišnje i godišnje izvršenje plana za 2025\"/>
    </mc:Choice>
  </mc:AlternateContent>
  <xr:revisionPtr revIDLastSave="0" documentId="13_ncr:1_{029DA0E4-9F3E-40DD-B3C3-314C20AA62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 prema izvorima f" sheetId="10" r:id="rId5"/>
    <sheet name="Račun financiranja " sheetId="9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" l="1"/>
  <c r="H33" i="3"/>
  <c r="H32" i="3" s="1"/>
  <c r="I33" i="3"/>
  <c r="I32" i="3" s="1"/>
  <c r="I31" i="3" s="1"/>
  <c r="G31" i="3"/>
  <c r="G32" i="3"/>
  <c r="G33" i="3"/>
  <c r="H110" i="7"/>
  <c r="H111" i="7"/>
  <c r="H112" i="7"/>
  <c r="H113" i="7"/>
  <c r="H114" i="7"/>
  <c r="H115" i="7"/>
  <c r="H116" i="7"/>
  <c r="H105" i="7"/>
  <c r="H106" i="7"/>
  <c r="H107" i="7"/>
  <c r="H108" i="7"/>
  <c r="H109" i="7"/>
  <c r="H97" i="7"/>
  <c r="H99" i="7"/>
  <c r="H100" i="7"/>
  <c r="H101" i="7"/>
  <c r="H90" i="7"/>
  <c r="H91" i="7"/>
  <c r="H93" i="7"/>
  <c r="H94" i="7"/>
  <c r="H95" i="7"/>
  <c r="H96" i="7"/>
  <c r="H82" i="7"/>
  <c r="H83" i="7"/>
  <c r="H85" i="7"/>
  <c r="H86" i="7"/>
  <c r="H87" i="7"/>
  <c r="H88" i="7"/>
  <c r="H89" i="7"/>
  <c r="H72" i="7"/>
  <c r="H73" i="7"/>
  <c r="H74" i="7"/>
  <c r="H78" i="7"/>
  <c r="H64" i="7"/>
  <c r="H65" i="7"/>
  <c r="H66" i="7"/>
  <c r="H67" i="7"/>
  <c r="H68" i="7"/>
  <c r="H69" i="7"/>
  <c r="H70" i="7"/>
  <c r="H71" i="7"/>
  <c r="H57" i="7"/>
  <c r="H58" i="7"/>
  <c r="H59" i="7"/>
  <c r="H60" i="7"/>
  <c r="H61" i="7"/>
  <c r="H62" i="7"/>
  <c r="H63" i="7"/>
  <c r="H50" i="7"/>
  <c r="H51" i="7"/>
  <c r="H52" i="7"/>
  <c r="H53" i="7"/>
  <c r="H54" i="7"/>
  <c r="H56" i="7"/>
  <c r="H42" i="7"/>
  <c r="H43" i="7"/>
  <c r="H44" i="7"/>
  <c r="H45" i="7"/>
  <c r="H46" i="7"/>
  <c r="H48" i="7"/>
  <c r="H49" i="7"/>
  <c r="H35" i="7"/>
  <c r="H36" i="7"/>
  <c r="H37" i="7"/>
  <c r="H38" i="7"/>
  <c r="H39" i="7"/>
  <c r="H24" i="7"/>
  <c r="H25" i="7"/>
  <c r="H26" i="7"/>
  <c r="H27" i="7"/>
  <c r="H28" i="7"/>
  <c r="H29" i="7"/>
  <c r="H30" i="7"/>
  <c r="H31" i="7"/>
  <c r="H32" i="7"/>
  <c r="H12" i="7"/>
  <c r="H13" i="7"/>
  <c r="H14" i="7"/>
  <c r="H15" i="7"/>
  <c r="H16" i="7"/>
  <c r="H17" i="7"/>
  <c r="H18" i="7"/>
  <c r="H19" i="7"/>
  <c r="H20" i="7"/>
  <c r="H21" i="7"/>
  <c r="H22" i="7"/>
  <c r="H23" i="7"/>
  <c r="H11" i="7"/>
  <c r="G9" i="11"/>
  <c r="G10" i="11"/>
  <c r="G28" i="8"/>
  <c r="G30" i="8"/>
  <c r="G31" i="8"/>
  <c r="G33" i="8"/>
  <c r="G34" i="8"/>
  <c r="G22" i="8"/>
  <c r="G23" i="8"/>
  <c r="G24" i="8"/>
  <c r="G26" i="8"/>
  <c r="G8" i="8"/>
  <c r="G9" i="8"/>
  <c r="G11" i="8"/>
  <c r="G13" i="8"/>
  <c r="G15" i="8"/>
  <c r="G16" i="8"/>
  <c r="G18" i="8"/>
  <c r="G19" i="8"/>
  <c r="F31" i="8"/>
  <c r="F34" i="8"/>
  <c r="F22" i="8"/>
  <c r="F23" i="8"/>
  <c r="F24" i="8"/>
  <c r="F26" i="8"/>
  <c r="F28" i="8"/>
  <c r="F30" i="8"/>
  <c r="F8" i="8"/>
  <c r="F9" i="8"/>
  <c r="F11" i="8"/>
  <c r="F13" i="8"/>
  <c r="F15" i="8"/>
  <c r="F16" i="8"/>
  <c r="F19" i="8"/>
  <c r="K95" i="3"/>
  <c r="K91" i="3"/>
  <c r="K93" i="3"/>
  <c r="K94" i="3"/>
  <c r="K83" i="3"/>
  <c r="K73" i="3"/>
  <c r="K74" i="3"/>
  <c r="K75" i="3"/>
  <c r="K76" i="3"/>
  <c r="K77" i="3"/>
  <c r="K78" i="3"/>
  <c r="K67" i="3"/>
  <c r="K68" i="3"/>
  <c r="K69" i="3"/>
  <c r="K70" i="3"/>
  <c r="K71" i="3"/>
  <c r="K61" i="3"/>
  <c r="K63" i="3"/>
  <c r="K64" i="3"/>
  <c r="K65" i="3"/>
  <c r="K66" i="3"/>
  <c r="K53" i="3"/>
  <c r="K54" i="3"/>
  <c r="K56" i="3"/>
  <c r="K57" i="3"/>
  <c r="K58" i="3"/>
  <c r="K59" i="3"/>
  <c r="K60" i="3"/>
  <c r="K44" i="3"/>
  <c r="K46" i="3"/>
  <c r="K48" i="3"/>
  <c r="K51" i="3"/>
  <c r="K52" i="3"/>
  <c r="K23" i="3"/>
  <c r="K29" i="3"/>
  <c r="K30" i="3"/>
  <c r="K35" i="3"/>
  <c r="K16" i="3"/>
  <c r="K19" i="3"/>
  <c r="K24" i="1"/>
  <c r="J24" i="1"/>
  <c r="J25" i="1"/>
  <c r="K11" i="1"/>
  <c r="K12" i="1"/>
  <c r="K13" i="1"/>
  <c r="K14" i="1"/>
  <c r="K15" i="1"/>
  <c r="K16" i="1"/>
  <c r="J16" i="1"/>
  <c r="K10" i="1"/>
  <c r="K31" i="3" l="1"/>
  <c r="G105" i="7"/>
  <c r="G86" i="7"/>
  <c r="G78" i="7"/>
  <c r="G29" i="7"/>
  <c r="G106" i="7"/>
  <c r="G113" i="7"/>
  <c r="G13" i="7"/>
  <c r="G88" i="7"/>
  <c r="G87" i="7" s="1"/>
  <c r="G31" i="7"/>
  <c r="G76" i="7"/>
  <c r="G75" i="7" s="1"/>
  <c r="F76" i="7"/>
  <c r="F75" i="7" s="1"/>
  <c r="G38" i="7"/>
  <c r="F38" i="7"/>
  <c r="G12" i="7" l="1"/>
  <c r="H96" i="3"/>
  <c r="I96" i="3"/>
  <c r="G96" i="3"/>
  <c r="J92" i="3"/>
  <c r="D27" i="8"/>
  <c r="E27" i="8"/>
  <c r="C27" i="8"/>
  <c r="D25" i="8"/>
  <c r="E25" i="8"/>
  <c r="C25" i="8"/>
  <c r="D12" i="8"/>
  <c r="E12" i="8"/>
  <c r="C12" i="8"/>
  <c r="D10" i="8"/>
  <c r="E10" i="8"/>
  <c r="C10" i="8"/>
  <c r="G115" i="7"/>
  <c r="F115" i="7"/>
  <c r="F114" i="7" s="1"/>
  <c r="F31" i="7"/>
  <c r="F88" i="7"/>
  <c r="G70" i="7"/>
  <c r="G69" i="7" s="1"/>
  <c r="F70" i="7"/>
  <c r="F69" i="7" s="1"/>
  <c r="G20" i="7"/>
  <c r="G19" i="7" s="1"/>
  <c r="F20" i="7"/>
  <c r="F19" i="7" s="1"/>
  <c r="G24" i="7"/>
  <c r="G23" i="7" s="1"/>
  <c r="F24" i="7"/>
  <c r="F23" i="7" s="1"/>
  <c r="G27" i="7"/>
  <c r="G27" i="8" l="1"/>
  <c r="F27" i="8"/>
  <c r="F10" i="8"/>
  <c r="G10" i="8"/>
  <c r="G25" i="8"/>
  <c r="F25" i="8"/>
  <c r="G12" i="8"/>
  <c r="F12" i="8"/>
  <c r="G114" i="7"/>
  <c r="G26" i="7"/>
  <c r="J97" i="3"/>
  <c r="J96" i="3" s="1"/>
  <c r="J35" i="3"/>
  <c r="F27" i="7" l="1"/>
  <c r="F26" i="7" s="1"/>
  <c r="F80" i="7"/>
  <c r="G50" i="3"/>
  <c r="F9" i="11"/>
  <c r="F10" i="11"/>
  <c r="F113" i="7"/>
  <c r="J83" i="3"/>
  <c r="J91" i="3"/>
  <c r="J93" i="3"/>
  <c r="J94" i="3"/>
  <c r="J95" i="3"/>
  <c r="J61" i="3"/>
  <c r="J63" i="3"/>
  <c r="J64" i="3"/>
  <c r="J65" i="3"/>
  <c r="J66" i="3"/>
  <c r="J67" i="3"/>
  <c r="J68" i="3"/>
  <c r="J69" i="3"/>
  <c r="J70" i="3"/>
  <c r="J71" i="3"/>
  <c r="J73" i="3"/>
  <c r="J74" i="3"/>
  <c r="J75" i="3"/>
  <c r="J76" i="3"/>
  <c r="J77" i="3"/>
  <c r="J78" i="3"/>
  <c r="J44" i="3"/>
  <c r="J46" i="3"/>
  <c r="J48" i="3"/>
  <c r="J51" i="3"/>
  <c r="J52" i="3"/>
  <c r="J53" i="3"/>
  <c r="J56" i="3"/>
  <c r="J57" i="3"/>
  <c r="J58" i="3"/>
  <c r="J59" i="3"/>
  <c r="J60" i="3"/>
  <c r="J16" i="3" l="1"/>
  <c r="J19" i="3"/>
  <c r="J20" i="3"/>
  <c r="J23" i="3"/>
  <c r="J29" i="3"/>
  <c r="J30" i="3"/>
  <c r="J11" i="1"/>
  <c r="J14" i="1"/>
  <c r="J15" i="1"/>
  <c r="G103" i="7" l="1"/>
  <c r="G102" i="7" s="1"/>
  <c r="F103" i="7"/>
  <c r="F102" i="7" s="1"/>
  <c r="F87" i="7"/>
  <c r="G73" i="7"/>
  <c r="G72" i="7" s="1"/>
  <c r="F73" i="7"/>
  <c r="F72" i="7" s="1"/>
  <c r="G15" i="7" l="1"/>
  <c r="G14" i="7" s="1"/>
  <c r="G30" i="7"/>
  <c r="G37" i="7"/>
  <c r="G43" i="7"/>
  <c r="G42" i="7" s="1"/>
  <c r="G80" i="7"/>
  <c r="G79" i="7" s="1"/>
  <c r="G83" i="7"/>
  <c r="G82" i="7" s="1"/>
  <c r="G96" i="7"/>
  <c r="G95" i="7" s="1"/>
  <c r="G108" i="7"/>
  <c r="G111" i="7"/>
  <c r="D32" i="8"/>
  <c r="E32" i="8"/>
  <c r="C32" i="8"/>
  <c r="D17" i="8"/>
  <c r="E17" i="8"/>
  <c r="C17" i="8"/>
  <c r="H25" i="3"/>
  <c r="I25" i="3"/>
  <c r="G25" i="3"/>
  <c r="G24" i="3" s="1"/>
  <c r="H13" i="3"/>
  <c r="I13" i="3"/>
  <c r="G13" i="3"/>
  <c r="F111" i="7"/>
  <c r="F43" i="7"/>
  <c r="F42" i="7" s="1"/>
  <c r="F96" i="7"/>
  <c r="F95" i="7" s="1"/>
  <c r="F86" i="7" s="1"/>
  <c r="F79" i="7"/>
  <c r="F83" i="7"/>
  <c r="F82" i="7" s="1"/>
  <c r="F30" i="7"/>
  <c r="F37" i="7"/>
  <c r="F108" i="7"/>
  <c r="F15" i="7"/>
  <c r="F14" i="7" s="1"/>
  <c r="F13" i="7" s="1"/>
  <c r="E8" i="11"/>
  <c r="D8" i="11"/>
  <c r="D7" i="11" s="1"/>
  <c r="D6" i="11" s="1"/>
  <c r="D29" i="8"/>
  <c r="E29" i="8"/>
  <c r="D21" i="8"/>
  <c r="D20" i="8" s="1"/>
  <c r="E21" i="8"/>
  <c r="D14" i="8"/>
  <c r="E14" i="8"/>
  <c r="D7" i="8"/>
  <c r="D6" i="8" s="1"/>
  <c r="E7" i="8"/>
  <c r="H90" i="3"/>
  <c r="H89" i="3" s="1"/>
  <c r="H88" i="3" s="1"/>
  <c r="I90" i="3"/>
  <c r="K90" i="3" s="1"/>
  <c r="H85" i="3"/>
  <c r="H84" i="3" s="1"/>
  <c r="I85" i="3"/>
  <c r="H80" i="3"/>
  <c r="H79" i="3" s="1"/>
  <c r="I80" i="3"/>
  <c r="H72" i="3"/>
  <c r="I72" i="3"/>
  <c r="H62" i="3"/>
  <c r="I62" i="3"/>
  <c r="K62" i="3" s="1"/>
  <c r="H55" i="3"/>
  <c r="I55" i="3"/>
  <c r="K55" i="3" s="1"/>
  <c r="H50" i="3"/>
  <c r="I50" i="3"/>
  <c r="H47" i="3"/>
  <c r="I47" i="3"/>
  <c r="H45" i="3"/>
  <c r="I45" i="3"/>
  <c r="K45" i="3" s="1"/>
  <c r="H43" i="3"/>
  <c r="I43" i="3"/>
  <c r="K43" i="3" s="1"/>
  <c r="H28" i="3"/>
  <c r="H27" i="3" s="1"/>
  <c r="I28" i="3"/>
  <c r="H22" i="3"/>
  <c r="H21" i="3" s="1"/>
  <c r="I22" i="3"/>
  <c r="H18" i="3"/>
  <c r="H17" i="3" s="1"/>
  <c r="I18" i="3"/>
  <c r="H15" i="3"/>
  <c r="I15" i="3"/>
  <c r="K15" i="3" s="1"/>
  <c r="G32" i="8" l="1"/>
  <c r="G17" i="8"/>
  <c r="G21" i="8"/>
  <c r="E20" i="8"/>
  <c r="G14" i="8"/>
  <c r="G29" i="8"/>
  <c r="G7" i="8"/>
  <c r="E6" i="8"/>
  <c r="E7" i="11"/>
  <c r="G8" i="11"/>
  <c r="K47" i="3"/>
  <c r="K72" i="3"/>
  <c r="K50" i="3"/>
  <c r="I79" i="3"/>
  <c r="K79" i="3" s="1"/>
  <c r="K80" i="3"/>
  <c r="I84" i="3"/>
  <c r="I27" i="3"/>
  <c r="K27" i="3" s="1"/>
  <c r="K28" i="3"/>
  <c r="H24" i="3"/>
  <c r="I21" i="3"/>
  <c r="K21" i="3" s="1"/>
  <c r="K22" i="3"/>
  <c r="I17" i="3"/>
  <c r="K17" i="3" s="1"/>
  <c r="K18" i="3"/>
  <c r="I89" i="3"/>
  <c r="F29" i="7"/>
  <c r="H12" i="3"/>
  <c r="I12" i="3"/>
  <c r="K12" i="3" s="1"/>
  <c r="I24" i="3"/>
  <c r="G107" i="7"/>
  <c r="G11" i="7" s="1"/>
  <c r="F78" i="7"/>
  <c r="I42" i="3"/>
  <c r="I49" i="3"/>
  <c r="F107" i="7"/>
  <c r="F106" i="7" s="1"/>
  <c r="F105" i="7" s="1"/>
  <c r="H49" i="3"/>
  <c r="H42" i="3"/>
  <c r="C8" i="11"/>
  <c r="F8" i="11" s="1"/>
  <c r="G20" i="8" l="1"/>
  <c r="G6" i="8"/>
  <c r="E6" i="11"/>
  <c r="G6" i="11" s="1"/>
  <c r="G7" i="11"/>
  <c r="K49" i="3"/>
  <c r="K42" i="3"/>
  <c r="I88" i="3"/>
  <c r="K88" i="3" s="1"/>
  <c r="K89" i="3"/>
  <c r="H11" i="3"/>
  <c r="H10" i="3" s="1"/>
  <c r="F12" i="7"/>
  <c r="F11" i="7" s="1"/>
  <c r="I11" i="3"/>
  <c r="C7" i="11"/>
  <c r="I41" i="3"/>
  <c r="H41" i="3"/>
  <c r="H40" i="3" s="1"/>
  <c r="C29" i="8"/>
  <c r="F29" i="8" s="1"/>
  <c r="C21" i="8"/>
  <c r="C14" i="8"/>
  <c r="F14" i="8" s="1"/>
  <c r="C7" i="8"/>
  <c r="F7" i="8" s="1"/>
  <c r="C20" i="8" l="1"/>
  <c r="F20" i="8" s="1"/>
  <c r="F21" i="8"/>
  <c r="I40" i="3"/>
  <c r="K40" i="3" s="1"/>
  <c r="K41" i="3"/>
  <c r="I10" i="3"/>
  <c r="K10" i="3" s="1"/>
  <c r="K11" i="3"/>
  <c r="C6" i="8"/>
  <c r="F6" i="8" s="1"/>
  <c r="F7" i="11"/>
  <c r="C6" i="11"/>
  <c r="F6" i="11" s="1"/>
  <c r="G90" i="3"/>
  <c r="G89" i="3" s="1"/>
  <c r="G85" i="3"/>
  <c r="G80" i="3"/>
  <c r="J80" i="3" s="1"/>
  <c r="G72" i="3"/>
  <c r="J72" i="3" s="1"/>
  <c r="G62" i="3"/>
  <c r="J62" i="3" s="1"/>
  <c r="G55" i="3"/>
  <c r="J55" i="3" s="1"/>
  <c r="J50" i="3"/>
  <c r="G47" i="3"/>
  <c r="J47" i="3" s="1"/>
  <c r="G45" i="3"/>
  <c r="J45" i="3" s="1"/>
  <c r="G43" i="3"/>
  <c r="J43" i="3" s="1"/>
  <c r="G28" i="3"/>
  <c r="G22" i="3"/>
  <c r="G15" i="3"/>
  <c r="G12" i="3" s="1"/>
  <c r="G18" i="3"/>
  <c r="H13" i="1"/>
  <c r="I13" i="1"/>
  <c r="H10" i="1"/>
  <c r="I10" i="1"/>
  <c r="G79" i="3" l="1"/>
  <c r="J79" i="3" s="1"/>
  <c r="G84" i="3"/>
  <c r="J90" i="3"/>
  <c r="G27" i="3"/>
  <c r="J27" i="3" s="1"/>
  <c r="J28" i="3"/>
  <c r="G21" i="3"/>
  <c r="J21" i="3" s="1"/>
  <c r="J22" i="3"/>
  <c r="G17" i="3"/>
  <c r="J17" i="3" s="1"/>
  <c r="J18" i="3"/>
  <c r="J15" i="3"/>
  <c r="H16" i="1"/>
  <c r="H25" i="1" s="1"/>
  <c r="I16" i="1"/>
  <c r="G42" i="3"/>
  <c r="J42" i="3" s="1"/>
  <c r="G49" i="3"/>
  <c r="J49" i="3" s="1"/>
  <c r="G13" i="1"/>
  <c r="G10" i="1"/>
  <c r="J10" i="1" s="1"/>
  <c r="G11" i="3" l="1"/>
  <c r="G10" i="3" s="1"/>
  <c r="G88" i="3"/>
  <c r="J88" i="3" s="1"/>
  <c r="J89" i="3"/>
  <c r="J12" i="3"/>
  <c r="G16" i="1"/>
  <c r="G25" i="1" s="1"/>
  <c r="J13" i="1"/>
  <c r="I25" i="1"/>
  <c r="G41" i="3"/>
  <c r="G40" i="3" l="1"/>
  <c r="J40" i="3" s="1"/>
  <c r="J41" i="3"/>
  <c r="J11" i="3"/>
  <c r="J10" i="3"/>
</calcChain>
</file>

<file path=xl/sharedStrings.xml><?xml version="1.0" encoding="utf-8"?>
<sst xmlns="http://schemas.openxmlformats.org/spreadsheetml/2006/main" count="387" uniqueCount="210">
  <si>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</si>
  <si>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</si>
  <si>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</si>
  <si>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</si>
  <si>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</si>
  <si>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</si>
  <si>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</si>
  <si>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</si>
  <si>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</si>
  <si>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</si>
  <si>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</si>
  <si>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</si>
  <si>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</si>
  <si>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</si>
  <si>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</si>
  <si>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</si>
  <si>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</si>
  <si>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</si>
  <si>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</si>
  <si>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</si>
  <si>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</si>
  <si>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</si>
  <si>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</si>
  <si>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</si>
  <si>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</si>
  <si>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</si>
  <si>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</si>
  <si>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</si>
  <si>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</si>
  <si>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</si>
  <si>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</si>
  <si>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</si>
  <si>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</si>
  <si>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</si>
  <si>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</si>
  <si>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</si>
  <si>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</si>
  <si>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</si>
  <si>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</si>
  <si>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</si>
  <si>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</si>
  <si>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</si>
  <si>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</si>
  <si>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</si>
  <si>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</si>
  <si>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</si>
  <si>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</si>
  <si>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</si>
  <si>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</si>
  <si>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</si>
  <si>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</si>
  <si>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</si>
  <si>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</si>
  <si>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>IZVJEŠTAJ PO PROGRAMSKOJ KLASIFIKACIJI</t>
  </si>
  <si>
    <t>SAŽETAK  RAČUNA PRIHODA I RASHODA I  RAČUNA FINANCIRANJA  može sadržavati i dodatne podatke.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</si>
  <si>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</si>
  <si>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Pomoći prorač.kor.iz prorač.koji im nije nadležan</t>
  </si>
  <si>
    <t>Tek.pomoći prorač.kor.iz prorač.koji im nije nadležan</t>
  </si>
  <si>
    <t>Prihodi od 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</si>
  <si>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</si>
  <si>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</si>
  <si>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</si>
  <si>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iz nadležnog proračuna</t>
  </si>
  <si>
    <t>Prih.iz nadl.prorač za fin.rashoda poslovanja</t>
  </si>
  <si>
    <t>Prih.iz nadl.prorač za fin.rash.za nab.nefin.imovine</t>
  </si>
  <si>
    <t>Ostali rashodi za zaposlene</t>
  </si>
  <si>
    <t>Doprinosi na plaće</t>
  </si>
  <si>
    <t>Doprinosi za obvezno zdravstveno osiguranje</t>
  </si>
  <si>
    <t>Naknade za prijevoz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</si>
  <si>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</si>
  <si>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</si>
  <si>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</si>
  <si>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</si>
  <si>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</si>
  <si>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</si>
  <si>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</si>
  <si>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</si>
  <si>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</si>
  <si>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</si>
  <si>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</si>
  <si>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</si>
  <si>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</si>
  <si>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</si>
  <si>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</si>
  <si>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</si>
  <si>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</si>
  <si>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</si>
  <si>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</si>
  <si>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povj.i sl.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</si>
  <si>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</si>
  <si>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</si>
  <si>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</si>
  <si>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</si>
  <si>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</si>
  <si>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</si>
  <si>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</si>
  <si>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</t>
  </si>
  <si>
    <t>Zatezne kamate</t>
  </si>
  <si>
    <t>Ostale naknade šteta pravnim i fizičkim osobama</t>
  </si>
  <si>
    <t>Naknade šteta pravnim i fizičkim osobama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</si>
  <si>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</si>
  <si>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</si>
  <si>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</si>
  <si>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</si>
  <si>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</si>
  <si>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</si>
  <si>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</si>
  <si>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</si>
  <si>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41 Prihodi za posebne namjene</t>
  </si>
  <si>
    <t xml:space="preserve">  41 Prihodi za posebne namjene</t>
  </si>
  <si>
    <t>43 Ostali prihodi za posebne namjene</t>
  </si>
  <si>
    <t>5 Pomoći</t>
  </si>
  <si>
    <t>57 Pomoći</t>
  </si>
  <si>
    <t>92 Manjak prihoda</t>
  </si>
  <si>
    <t>09 Obrazovanje</t>
  </si>
  <si>
    <t>091 Predškolsko i osnovno obrazovanje</t>
  </si>
  <si>
    <t xml:space="preserve">    0911Predškolsko obrazovanje</t>
  </si>
  <si>
    <t xml:space="preserve">    096 Dodatne usluge u obrazovanju</t>
  </si>
  <si>
    <t>DJEČJI VRTIĆ RADOST ZADAR</t>
  </si>
  <si>
    <t>RAZDJEL 030</t>
  </si>
  <si>
    <t>GLAVA 030-01</t>
  </si>
  <si>
    <t>GLAVA 030-02</t>
  </si>
  <si>
    <t>PROGRAM 1010</t>
  </si>
  <si>
    <t>Aktivnost A1010-01</t>
  </si>
  <si>
    <t>Izvor 11</t>
  </si>
  <si>
    <t>Aktivnost A1010-02</t>
  </si>
  <si>
    <t xml:space="preserve">        Izvor 11</t>
  </si>
  <si>
    <t>Izvor 43</t>
  </si>
  <si>
    <t>Izvor 41</t>
  </si>
  <si>
    <t>Izvor 57</t>
  </si>
  <si>
    <t>Aktivnost A1010-05</t>
  </si>
  <si>
    <t>Izvor 31</t>
  </si>
  <si>
    <t>Aktivnost KP1010-03</t>
  </si>
  <si>
    <t>PROGRAM 1064</t>
  </si>
  <si>
    <t>Aktivnost 1064-01</t>
  </si>
  <si>
    <t>UPRAVNI ODJEL ZA ODGOJ I ŠKOLSTVO</t>
  </si>
  <si>
    <t xml:space="preserve">DJEČJI VRTIĆ RADOST </t>
  </si>
  <si>
    <t>PREDŠKOLSKI ODGOJ I OBRAZOVANJE U GRADSKIM USTANOVAMA -REDOVAN RAD</t>
  </si>
  <si>
    <t xml:space="preserve"> Opći prihodi i primici</t>
  </si>
  <si>
    <t>Opći prihodi i primici</t>
  </si>
  <si>
    <t>Ostali prihodi za posebne namjene-Grad Zadar</t>
  </si>
  <si>
    <t>Prihodi za posebne namjene</t>
  </si>
  <si>
    <t>Pomoći</t>
  </si>
  <si>
    <t xml:space="preserve">Vlastiti prihodi </t>
  </si>
  <si>
    <t>Opremanje objekata</t>
  </si>
  <si>
    <t>Rashodi za nabavu proizvedene dug.imovine</t>
  </si>
  <si>
    <t>SMJENSKI RAD I PRODULJENI BORAVAK VRTIĆA</t>
  </si>
  <si>
    <t>Smjenski rad</t>
  </si>
  <si>
    <t>Materijal i dijelovi za tekuće i investic.održavanje</t>
  </si>
  <si>
    <t xml:space="preserve">Ostali rashodi </t>
  </si>
  <si>
    <t>1.1. SAŽETAK  RAČUNA PRIHODA I RASHODA I  RAČUNA FINANCIRANJA</t>
  </si>
  <si>
    <t xml:space="preserve">1.2.  RAČUN PRIHODA I RASHODA </t>
  </si>
  <si>
    <t xml:space="preserve">1.2.1. IZVJEŠTAJ O PRIHODIMA I RASHODIMA PREMA EKONOMSKOJ KLASIFIKACIJI </t>
  </si>
  <si>
    <t>1.2.2. IZVJEŠTAJ O PRIHODIMA I RASHODIMA PREMA IZVORIMA FINANCIRANJA</t>
  </si>
  <si>
    <t xml:space="preserve"> 1.3. RAČUN FINANCIRANJA</t>
  </si>
  <si>
    <t xml:space="preserve">1.3.1. IZVJEŠTAJ RAČUNA FINANCIRANJA PREMA EKONOMSKOJ KLASIFIKACIJI </t>
  </si>
  <si>
    <t>1.3.2. IZVJEŠTAJ RAČUNA FINANCIRANJA PREMA IZVORIMA FINANCIRANJA</t>
  </si>
  <si>
    <t>11 Opći prihodi i primici UO za odgoj i školstvo</t>
  </si>
  <si>
    <t xml:space="preserve">92 Višak prihoda </t>
  </si>
  <si>
    <t>1.2.3. IZVJEŠTAJ O RASHODIMA PREMA FUNKCIJSKOJ KLASIFIKACIJI</t>
  </si>
  <si>
    <t>030-02-01360</t>
  </si>
  <si>
    <t xml:space="preserve">Naknade za prijevoz </t>
  </si>
  <si>
    <t>Uredski materijal i ost.mat.rashodi</t>
  </si>
  <si>
    <t>Materijal i dij.za tek.i inv.održavanje</t>
  </si>
  <si>
    <t>Nakn. za rad predst.i izvršnih tijela, povj.i sl.</t>
  </si>
  <si>
    <t>Bankarske usluge i usl.pl.prometa</t>
  </si>
  <si>
    <t>Pomoći od izvan proračunskih korisnika</t>
  </si>
  <si>
    <t>Tekuće pomoći od izvanproračunskih korisnika</t>
  </si>
  <si>
    <t>Prih.od prod.proizv.i robe,usl.,prih.od donacija</t>
  </si>
  <si>
    <t>Tekuće donacije od subjekata izvan općeg prorač.</t>
  </si>
  <si>
    <t>Prihodi od imovine</t>
  </si>
  <si>
    <t>11 Opći prihodi i primici UO za soc.skrb i zdravstvo</t>
  </si>
  <si>
    <t>Donacije od pravnih i fiz.osoba izvan općeg prorač.</t>
  </si>
  <si>
    <t xml:space="preserve">OSTVARENJE/IZVRŠENJE 
2024. </t>
  </si>
  <si>
    <t xml:space="preserve">IZVRŠENJE 
2024. </t>
  </si>
  <si>
    <t xml:space="preserve">   51 Tekuće pomoći Grad Zadar</t>
  </si>
  <si>
    <t>Izvor 51</t>
  </si>
  <si>
    <t>Tekuće pomoći</t>
  </si>
  <si>
    <t>Prihodi od zateznih kamata</t>
  </si>
  <si>
    <t>Ostali prihodi od financijske imovine</t>
  </si>
  <si>
    <t>Kombi vozila</t>
  </si>
  <si>
    <t>Izvor 92</t>
  </si>
  <si>
    <t>Višak prihoda</t>
  </si>
  <si>
    <t>Plaće za vježbenike</t>
  </si>
  <si>
    <t xml:space="preserve">  </t>
  </si>
  <si>
    <t>Dop.za zdrav.os.vježbenika</t>
  </si>
  <si>
    <t>Naknade za prijevoz vježbenika</t>
  </si>
  <si>
    <t xml:space="preserve">RAZDJEL 040 </t>
  </si>
  <si>
    <t>UPRAVNI ODJEL ZA SOCIJALNU SKRB I ZDRAVSTVO</t>
  </si>
  <si>
    <t>Materijani rashodi</t>
  </si>
  <si>
    <t>4 Prihodi za posebne namjene</t>
  </si>
  <si>
    <t>PRIJEDLOG GODIŠNJEG IZVJEŠTAJA O IZVRŠENJU FINANCIJSKOG PLANA DJEČJEG VRTIĆA RADOST ZA  2025. GODINU</t>
  </si>
  <si>
    <t xml:space="preserve">OSTVARENJE/IZVRŠENJE 
2025. </t>
  </si>
  <si>
    <t>IZVORNI PLAN ILI REBALANS 2025.*</t>
  </si>
  <si>
    <t xml:space="preserve">IZVRŠENJE 
2025. </t>
  </si>
  <si>
    <t xml:space="preserve"> IZVRŠENJE 
2025. </t>
  </si>
  <si>
    <t>4=3/2*100</t>
  </si>
  <si>
    <t>5=4/2*100</t>
  </si>
  <si>
    <t>6=4/3*100</t>
  </si>
  <si>
    <t xml:space="preserve">** AKO Opći i Posebni dio godišnjeg izvještaja ne sadrži "TEKUĆI PLAN 2025.", "INDEKS"("OSTVARENJE/IZVRŠENJE 2025."/"TEKUĆI PLAN 2025.") iskazuje se kao "OSTVARENJE/IZVRŠENJE 2025."/"IZVORNI PLAN 2025." ODNOSNO "REBALANS 2025." </t>
  </si>
  <si>
    <t>Višak prihoda iz prethodnih godina</t>
  </si>
  <si>
    <t>7 Prihodi od prodaje nefin. imovine</t>
  </si>
  <si>
    <t>7 Prihodi od prodaje nefin.imovine</t>
  </si>
  <si>
    <t xml:space="preserve">   72 Prihodi od prodaje proizv.dug.imovine </t>
  </si>
  <si>
    <r>
      <t xml:space="preserve"> </t>
    </r>
    <r>
      <rPr>
        <i/>
        <sz val="10"/>
        <rFont val="Arial"/>
        <family val="2"/>
        <charset val="238"/>
      </rPr>
      <t xml:space="preserve"> 72 Prihodi od prod.proizv.dug.imovine</t>
    </r>
  </si>
  <si>
    <t>Izvor 72</t>
  </si>
  <si>
    <t>Prihodi od prodaje proizv.dug.imovine</t>
  </si>
  <si>
    <t>Prihodi od prodaje proizvedene dug.imovine</t>
  </si>
  <si>
    <t>Prihodi od prodaje prijevoznih sredstava</t>
  </si>
  <si>
    <t>Prijevozna sredstva u cestovnom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</si>
</sst>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/>
    </xf>
    <xf numFmtId="0" fontId="20" fillId="0" borderId="3" xfId="0" applyFont="1" applyBorder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8" fontId="11" fillId="2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8" fillId="0" borderId="5" xfId="0" applyFont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2" xfId="0" applyFont="1" applyFill="1" applyBorder="1" applyAlignment="1">
      <alignment horizontal="left" vertical="center" wrapText="1" indent="4"/>
    </xf>
    <xf numFmtId="0" fontId="6" fillId="2" borderId="4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4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0" fontId="6" fillId="2" borderId="4" xfId="0" applyFont="1" applyFill="1" applyBorder="1" applyAlignment="1">
      <alignment horizontal="left" vertical="center" wrapText="1" indent="2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4"/>
  <sheetViews>
    <sheetView workbookViewId="0">
      <selection activeCell="J12" sqref="J12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94" t="s">
        <v>191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8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94" t="s">
        <v>12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36" customHeight="1" x14ac:dyDescent="0.25">
      <c r="B4" s="80"/>
      <c r="C4" s="80"/>
      <c r="D4" s="80"/>
      <c r="E4" s="2"/>
      <c r="F4" s="2"/>
      <c r="G4" s="2"/>
      <c r="H4" s="2"/>
      <c r="I4" s="3"/>
      <c r="J4" s="3"/>
    </row>
    <row r="5" spans="2:11" ht="18" customHeight="1" x14ac:dyDescent="0.25">
      <c r="B5" s="94" t="s">
        <v>150</v>
      </c>
      <c r="C5" s="94"/>
      <c r="D5" s="94"/>
      <c r="E5" s="94"/>
      <c r="F5" s="94"/>
      <c r="G5" s="94"/>
      <c r="H5" s="94"/>
      <c r="I5" s="94"/>
      <c r="J5" s="94"/>
      <c r="K5" s="94"/>
    </row>
    <row r="6" spans="2:11" ht="18" customHeight="1" x14ac:dyDescent="0.25">
      <c r="B6" s="36"/>
      <c r="C6" s="38"/>
      <c r="D6" s="38"/>
      <c r="E6" s="38"/>
      <c r="F6" s="38"/>
      <c r="G6" s="38"/>
      <c r="H6" s="38"/>
      <c r="I6" s="38"/>
      <c r="J6" s="38"/>
    </row>
    <row r="7" spans="2:11" x14ac:dyDescent="0.25">
      <c r="B7" s="102" t="s">
        <v>48</v>
      </c>
      <c r="C7" s="102"/>
      <c r="D7" s="102"/>
      <c r="E7" s="102"/>
      <c r="F7" s="102"/>
      <c r="G7" s="4"/>
      <c r="H7" s="4"/>
      <c r="I7" s="4"/>
      <c r="J7" s="18"/>
    </row>
    <row r="8" spans="2:11" ht="25.5" x14ac:dyDescent="0.25">
      <c r="B8" s="84" t="s">
        <v>7</v>
      </c>
      <c r="C8" s="85"/>
      <c r="D8" s="85"/>
      <c r="E8" s="85"/>
      <c r="F8" s="86"/>
      <c r="G8" s="23" t="s">
        <v>173</v>
      </c>
      <c r="H8" s="1" t="s">
        <v>193</v>
      </c>
      <c r="I8" s="23" t="s">
        <v>192</v>
      </c>
      <c r="J8" s="1" t="s">
        <v>17</v>
      </c>
      <c r="K8" s="1" t="s">
        <v>40</v>
      </c>
    </row>
    <row r="9" spans="2:11" s="26" customFormat="1" ht="11.25" x14ac:dyDescent="0.2">
      <c r="B9" s="87">
        <v>1</v>
      </c>
      <c r="C9" s="87"/>
      <c r="D9" s="87"/>
      <c r="E9" s="87"/>
      <c r="F9" s="88"/>
      <c r="G9" s="25">
        <v>2</v>
      </c>
      <c r="H9" s="24">
        <v>3</v>
      </c>
      <c r="I9" s="24">
        <v>4</v>
      </c>
      <c r="J9" s="24" t="s">
        <v>197</v>
      </c>
      <c r="K9" s="24" t="s">
        <v>198</v>
      </c>
    </row>
    <row r="10" spans="2:11" x14ac:dyDescent="0.25">
      <c r="B10" s="100" t="s">
        <v>0</v>
      </c>
      <c r="C10" s="79"/>
      <c r="D10" s="79"/>
      <c r="E10" s="79"/>
      <c r="F10" s="101"/>
      <c r="G10" s="44">
        <f>SUM(G11:G12)</f>
        <v>5613890.2800000003</v>
      </c>
      <c r="H10" s="44">
        <f t="shared" ref="H10:I10" si="0">SUM(H11:H12)</f>
        <v>6481351.9100000001</v>
      </c>
      <c r="I10" s="44">
        <f t="shared" si="0"/>
        <v>6453530.7800000003</v>
      </c>
      <c r="J10" s="44">
        <f t="shared" ref="J10:J16" si="1">SUM(I10/G10*100)</f>
        <v>114.9564821918821</v>
      </c>
      <c r="K10" s="44">
        <f>SUM(I10/H10*100)</f>
        <v>99.57075112744495</v>
      </c>
    </row>
    <row r="11" spans="2:11" x14ac:dyDescent="0.25">
      <c r="B11" s="89" t="s">
        <v>41</v>
      </c>
      <c r="C11" s="90"/>
      <c r="D11" s="90"/>
      <c r="E11" s="90"/>
      <c r="F11" s="98"/>
      <c r="G11" s="45">
        <v>5613890.2800000003</v>
      </c>
      <c r="H11" s="45">
        <v>6481243.0099999998</v>
      </c>
      <c r="I11" s="45">
        <v>6453421.8799999999</v>
      </c>
      <c r="J11" s="44">
        <f t="shared" si="1"/>
        <v>114.95454236059632</v>
      </c>
      <c r="K11" s="44">
        <f t="shared" ref="K11:K16" si="2">SUM(I11/H11*100)</f>
        <v>99.570743915062678</v>
      </c>
    </row>
    <row r="12" spans="2:11" x14ac:dyDescent="0.25">
      <c r="B12" s="97" t="s">
        <v>46</v>
      </c>
      <c r="C12" s="98"/>
      <c r="D12" s="98"/>
      <c r="E12" s="98"/>
      <c r="F12" s="98"/>
      <c r="G12" s="45">
        <v>0</v>
      </c>
      <c r="H12" s="45">
        <v>108.9</v>
      </c>
      <c r="I12" s="45">
        <v>108.9</v>
      </c>
      <c r="J12" s="44"/>
      <c r="K12" s="44">
        <f t="shared" si="2"/>
        <v>100</v>
      </c>
    </row>
    <row r="13" spans="2:11" x14ac:dyDescent="0.25">
      <c r="B13" s="19" t="s">
        <v>1</v>
      </c>
      <c r="C13" s="37"/>
      <c r="D13" s="37"/>
      <c r="E13" s="37"/>
      <c r="F13" s="37"/>
      <c r="G13" s="44">
        <f>SUM(G14:G15)</f>
        <v>5716824.6000000006</v>
      </c>
      <c r="H13" s="44">
        <f t="shared" ref="H13:I13" si="3">SUM(H14:H15)</f>
        <v>6392410.4100000001</v>
      </c>
      <c r="I13" s="44">
        <f t="shared" si="3"/>
        <v>6314098.54</v>
      </c>
      <c r="J13" s="44">
        <f t="shared" si="1"/>
        <v>110.44765200597548</v>
      </c>
      <c r="K13" s="44">
        <f t="shared" si="2"/>
        <v>98.774924246454944</v>
      </c>
    </row>
    <row r="14" spans="2:11" x14ac:dyDescent="0.25">
      <c r="B14" s="96" t="s">
        <v>42</v>
      </c>
      <c r="C14" s="90"/>
      <c r="D14" s="90"/>
      <c r="E14" s="90"/>
      <c r="F14" s="90"/>
      <c r="G14" s="45">
        <v>5651449.4100000001</v>
      </c>
      <c r="H14" s="45">
        <v>6314410.4100000001</v>
      </c>
      <c r="I14" s="45">
        <v>6243904.7800000003</v>
      </c>
      <c r="J14" s="44">
        <f t="shared" si="1"/>
        <v>110.48324645623961</v>
      </c>
      <c r="K14" s="44">
        <f t="shared" si="2"/>
        <v>98.883417050492298</v>
      </c>
    </row>
    <row r="15" spans="2:11" x14ac:dyDescent="0.25">
      <c r="B15" s="97" t="s">
        <v>43</v>
      </c>
      <c r="C15" s="98"/>
      <c r="D15" s="98"/>
      <c r="E15" s="98"/>
      <c r="F15" s="98"/>
      <c r="G15" s="45">
        <v>65375.19</v>
      </c>
      <c r="H15" s="45">
        <v>78000</v>
      </c>
      <c r="I15" s="45">
        <v>70193.759999999995</v>
      </c>
      <c r="J15" s="44">
        <f t="shared" si="1"/>
        <v>107.37064014651429</v>
      </c>
      <c r="K15" s="44">
        <f t="shared" si="2"/>
        <v>89.99199999999999</v>
      </c>
    </row>
    <row r="16" spans="2:11" x14ac:dyDescent="0.25">
      <c r="B16" s="78" t="s">
        <v>49</v>
      </c>
      <c r="C16" s="79"/>
      <c r="D16" s="79"/>
      <c r="E16" s="79"/>
      <c r="F16" s="79"/>
      <c r="G16" s="44">
        <f>SUM(G10-G13)</f>
        <v>-102934.3200000003</v>
      </c>
      <c r="H16" s="44">
        <f t="shared" ref="H16:I16" si="4">SUM(H10-H13)</f>
        <v>88941.5</v>
      </c>
      <c r="I16" s="44">
        <f t="shared" si="4"/>
        <v>139432.24000000022</v>
      </c>
      <c r="J16" s="44">
        <f t="shared" si="1"/>
        <v>-135.45748395675983</v>
      </c>
      <c r="K16" s="44">
        <f t="shared" si="2"/>
        <v>156.7684826543292</v>
      </c>
    </row>
    <row r="17" spans="1:42" ht="18" x14ac:dyDescent="0.25">
      <c r="B17" s="2"/>
      <c r="C17" s="16"/>
      <c r="D17" s="16"/>
      <c r="E17" s="16"/>
      <c r="F17" s="16"/>
      <c r="G17" s="16"/>
      <c r="H17" s="16"/>
      <c r="I17" s="17"/>
      <c r="J17" s="17"/>
      <c r="K17" s="17"/>
    </row>
    <row r="18" spans="1:42" ht="18" customHeight="1" x14ac:dyDescent="0.25">
      <c r="B18" s="102" t="s">
        <v>50</v>
      </c>
      <c r="C18" s="102"/>
      <c r="D18" s="102"/>
      <c r="E18" s="102"/>
      <c r="F18" s="102"/>
      <c r="G18" s="16"/>
      <c r="H18" s="16"/>
      <c r="I18" s="17"/>
      <c r="J18" s="17"/>
      <c r="K18" s="17"/>
    </row>
    <row r="19" spans="1:42" ht="25.5" x14ac:dyDescent="0.25">
      <c r="B19" s="84" t="s">
        <v>7</v>
      </c>
      <c r="C19" s="85"/>
      <c r="D19" s="85"/>
      <c r="E19" s="85"/>
      <c r="F19" s="86"/>
      <c r="G19" s="23" t="s">
        <v>173</v>
      </c>
      <c r="H19" s="1" t="s">
        <v>193</v>
      </c>
      <c r="I19" s="23" t="s">
        <v>192</v>
      </c>
      <c r="J19" s="1" t="s">
        <v>17</v>
      </c>
      <c r="K19" s="1" t="s">
        <v>40</v>
      </c>
    </row>
    <row r="20" spans="1:42" s="26" customFormat="1" x14ac:dyDescent="0.25">
      <c r="B20" s="87">
        <v>1</v>
      </c>
      <c r="C20" s="87"/>
      <c r="D20" s="87"/>
      <c r="E20" s="87"/>
      <c r="F20" s="88"/>
      <c r="G20" s="25">
        <v>2</v>
      </c>
      <c r="H20" s="24">
        <v>3</v>
      </c>
      <c r="I20" s="24">
        <v>4</v>
      </c>
      <c r="J20" s="24" t="s">
        <v>197</v>
      </c>
      <c r="K20" s="24" t="s">
        <v>198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25">
      <c r="A21" s="26"/>
      <c r="B21" s="89" t="s">
        <v>44</v>
      </c>
      <c r="C21" s="91"/>
      <c r="D21" s="91"/>
      <c r="E21" s="91"/>
      <c r="F21" s="92"/>
      <c r="G21" s="45"/>
      <c r="H21" s="45"/>
      <c r="I21" s="45"/>
      <c r="J21" s="45"/>
      <c r="K21" s="45"/>
    </row>
    <row r="22" spans="1:42" x14ac:dyDescent="0.25">
      <c r="A22" s="26"/>
      <c r="B22" s="89" t="s">
        <v>45</v>
      </c>
      <c r="C22" s="90"/>
      <c r="D22" s="90"/>
      <c r="E22" s="90"/>
      <c r="F22" s="90"/>
      <c r="G22" s="45"/>
      <c r="H22" s="45"/>
      <c r="I22" s="45"/>
      <c r="J22" s="45"/>
      <c r="K22" s="45"/>
    </row>
    <row r="23" spans="1:42" s="39" customFormat="1" ht="15" customHeight="1" x14ac:dyDescent="0.25">
      <c r="A23" s="26"/>
      <c r="B23" s="81" t="s">
        <v>47</v>
      </c>
      <c r="C23" s="82"/>
      <c r="D23" s="82"/>
      <c r="E23" s="82"/>
      <c r="F23" s="83"/>
      <c r="G23" s="44"/>
      <c r="H23" s="44"/>
      <c r="I23" s="44"/>
      <c r="J23" s="45"/>
      <c r="K23" s="4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9" customFormat="1" ht="15" customHeight="1" x14ac:dyDescent="0.25">
      <c r="A24" s="26"/>
      <c r="B24" s="81" t="s">
        <v>51</v>
      </c>
      <c r="C24" s="82"/>
      <c r="D24" s="82"/>
      <c r="E24" s="82"/>
      <c r="F24" s="83"/>
      <c r="G24" s="44">
        <v>13992.82</v>
      </c>
      <c r="H24" s="44">
        <v>-88941.5</v>
      </c>
      <c r="I24" s="44">
        <v>-88941.5</v>
      </c>
      <c r="J24" s="45">
        <f t="shared" ref="J24:J25" si="5">SUM(I24/G24*100)</f>
        <v>-635.62241206561657</v>
      </c>
      <c r="K24" s="45">
        <f t="shared" ref="K24" si="6">SUM(I24/H24*100)</f>
        <v>100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25">
      <c r="A25" s="26"/>
      <c r="B25" s="78" t="s">
        <v>52</v>
      </c>
      <c r="C25" s="79"/>
      <c r="D25" s="79"/>
      <c r="E25" s="79"/>
      <c r="F25" s="79"/>
      <c r="G25" s="44">
        <f>SUM(G16+G24)</f>
        <v>-88941.500000000291</v>
      </c>
      <c r="H25" s="44">
        <f t="shared" ref="H25:I25" si="7">SUM(H16+H24)</f>
        <v>0</v>
      </c>
      <c r="I25" s="44">
        <f t="shared" si="7"/>
        <v>50490.740000000224</v>
      </c>
      <c r="J25" s="45">
        <f t="shared" si="5"/>
        <v>-56.768482654329034</v>
      </c>
      <c r="K25" s="45"/>
    </row>
    <row r="26" spans="1:42" ht="15.75" x14ac:dyDescent="0.25">
      <c r="B26" s="13"/>
      <c r="C26" s="14"/>
      <c r="D26" s="14"/>
      <c r="E26" s="14"/>
      <c r="F26" s="14"/>
      <c r="G26" s="15"/>
      <c r="H26" s="15"/>
      <c r="I26" s="15"/>
      <c r="J26" s="15"/>
    </row>
    <row r="27" spans="1:42" ht="15.75" x14ac:dyDescent="0.25">
      <c r="B27" s="93" t="s">
        <v>54</v>
      </c>
      <c r="C27" s="93"/>
      <c r="D27" s="93"/>
      <c r="E27" s="93"/>
      <c r="F27" s="93"/>
      <c r="G27" s="93"/>
      <c r="H27" s="93"/>
      <c r="I27" s="93"/>
      <c r="J27" s="93"/>
      <c r="K27" s="93"/>
    </row>
    <row r="28" spans="1:42" ht="15.75" x14ac:dyDescent="0.25">
      <c r="B28" s="13"/>
      <c r="C28" s="14"/>
      <c r="D28" s="14"/>
      <c r="E28" s="14"/>
      <c r="F28" s="14"/>
      <c r="G28" s="15"/>
      <c r="H28" s="15"/>
      <c r="I28" s="15"/>
      <c r="J28" s="15"/>
    </row>
    <row r="29" spans="1:42" x14ac:dyDescent="0.25">
      <c r="B29" s="35"/>
      <c r="C29" s="35"/>
      <c r="D29" s="35"/>
      <c r="E29" s="35"/>
      <c r="F29" s="35"/>
      <c r="G29" s="35"/>
      <c r="H29" s="35"/>
      <c r="I29" s="35"/>
      <c r="J29" s="35"/>
    </row>
    <row r="30" spans="1:42" ht="15" customHeight="1" x14ac:dyDescent="0.25">
      <c r="B30" s="99" t="s">
        <v>55</v>
      </c>
      <c r="C30" s="99"/>
      <c r="D30" s="99"/>
      <c r="E30" s="99"/>
      <c r="F30" s="99"/>
      <c r="G30" s="99"/>
      <c r="H30" s="99"/>
      <c r="I30" s="99"/>
      <c r="J30" s="99"/>
      <c r="K30" s="99"/>
    </row>
    <row r="31" spans="1:42" ht="36.75" customHeight="1" x14ac:dyDescent="0.25">
      <c r="B31" s="99"/>
      <c r="C31" s="99"/>
      <c r="D31" s="99"/>
      <c r="E31" s="99"/>
      <c r="F31" s="99"/>
      <c r="G31" s="99"/>
      <c r="H31" s="99"/>
      <c r="I31" s="99"/>
      <c r="J31" s="99"/>
      <c r="K31" s="99"/>
    </row>
    <row r="32" spans="1:42" x14ac:dyDescent="0.25">
      <c r="B32" s="95"/>
      <c r="C32" s="95"/>
      <c r="D32" s="95"/>
      <c r="E32" s="95"/>
      <c r="F32" s="95"/>
      <c r="G32" s="95"/>
      <c r="H32" s="95"/>
      <c r="I32" s="95"/>
      <c r="J32" s="95"/>
    </row>
    <row r="33" spans="2:11" ht="15" customHeight="1" x14ac:dyDescent="0.25">
      <c r="B33" s="77" t="s">
        <v>199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2:11" x14ac:dyDescent="0.25">
      <c r="B34" s="77"/>
      <c r="C34" s="77"/>
      <c r="D34" s="77"/>
      <c r="E34" s="77"/>
      <c r="F34" s="77"/>
      <c r="G34" s="77"/>
      <c r="H34" s="77"/>
      <c r="I34" s="77"/>
      <c r="J34" s="77"/>
      <c r="K34" s="77"/>
    </row>
  </sheetData>
  <mergeCells count="26">
    <mergeCell ref="B1:K1"/>
    <mergeCell ref="B3:K3"/>
    <mergeCell ref="B5:K5"/>
    <mergeCell ref="B32:F32"/>
    <mergeCell ref="G32:J32"/>
    <mergeCell ref="B14:F14"/>
    <mergeCell ref="B15:F15"/>
    <mergeCell ref="B30:K31"/>
    <mergeCell ref="B9:F9"/>
    <mergeCell ref="B10:F10"/>
    <mergeCell ref="B11:F11"/>
    <mergeCell ref="B7:F7"/>
    <mergeCell ref="B8:F8"/>
    <mergeCell ref="B12:F12"/>
    <mergeCell ref="B18:F18"/>
    <mergeCell ref="B33:K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7"/>
  <sheetViews>
    <sheetView tabSelected="1" topLeftCell="A10" workbookViewId="0">
      <selection activeCell="I10" sqref="I10"/>
    </sheetView>
  </sheetViews>
  <sheetFormatPr defaultRowHeight="15" x14ac:dyDescent="0.25"/>
  <cols>
    <col min="2" max="2" width="3.7109375" customWidth="1"/>
    <col min="3" max="4" width="4.42578125" customWidth="1"/>
    <col min="5" max="5" width="5.42578125" customWidth="1"/>
    <col min="6" max="6" width="44.7109375" customWidth="1"/>
    <col min="7" max="7" width="24.42578125" customWidth="1"/>
    <col min="8" max="8" width="20.42578125" customWidth="1"/>
    <col min="9" max="9" width="24.140625" customWidth="1"/>
    <col min="10" max="10" width="14.85546875" customWidth="1"/>
    <col min="11" max="11" width="15.2851562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25">
      <c r="B2" s="94" t="s">
        <v>12</v>
      </c>
      <c r="C2" s="94"/>
      <c r="D2" s="94"/>
      <c r="E2" s="94"/>
      <c r="F2" s="94"/>
      <c r="G2" s="94"/>
      <c r="H2" s="94"/>
      <c r="I2" s="94"/>
      <c r="J2" s="94"/>
      <c r="K2" s="94"/>
    </row>
    <row r="3" spans="2:11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25">
      <c r="B4" s="94" t="s">
        <v>151</v>
      </c>
      <c r="C4" s="94"/>
      <c r="D4" s="94"/>
      <c r="E4" s="94"/>
      <c r="F4" s="94"/>
      <c r="G4" s="94"/>
      <c r="H4" s="94"/>
      <c r="I4" s="94"/>
      <c r="J4" s="94"/>
      <c r="K4" s="94"/>
    </row>
    <row r="5" spans="2:11" ht="18" x14ac:dyDescent="0.25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25">
      <c r="B6" s="94" t="s">
        <v>152</v>
      </c>
      <c r="C6" s="94"/>
      <c r="D6" s="94"/>
      <c r="E6" s="94"/>
      <c r="F6" s="94"/>
      <c r="G6" s="94"/>
      <c r="H6" s="94"/>
      <c r="I6" s="94"/>
      <c r="J6" s="94"/>
      <c r="K6" s="94"/>
    </row>
    <row r="7" spans="2:11" ht="18" x14ac:dyDescent="0.25">
      <c r="B7" s="2"/>
      <c r="C7" s="2"/>
      <c r="D7" s="2"/>
      <c r="E7" s="2"/>
      <c r="F7" s="2"/>
      <c r="G7" s="2"/>
      <c r="H7" s="2"/>
      <c r="I7" s="3"/>
      <c r="J7" s="3"/>
    </row>
    <row r="8" spans="2:11" ht="38.25" x14ac:dyDescent="0.25">
      <c r="B8" s="103" t="s">
        <v>7</v>
      </c>
      <c r="C8" s="104"/>
      <c r="D8" s="104"/>
      <c r="E8" s="104"/>
      <c r="F8" s="105"/>
      <c r="G8" s="40" t="s">
        <v>173</v>
      </c>
      <c r="H8" s="40" t="s">
        <v>193</v>
      </c>
      <c r="I8" s="40" t="s">
        <v>192</v>
      </c>
      <c r="J8" s="40" t="s">
        <v>17</v>
      </c>
      <c r="K8" s="40" t="s">
        <v>40</v>
      </c>
    </row>
    <row r="9" spans="2:11" ht="16.5" customHeight="1" x14ac:dyDescent="0.25">
      <c r="B9" s="103">
        <v>1</v>
      </c>
      <c r="C9" s="104"/>
      <c r="D9" s="104"/>
      <c r="E9" s="104"/>
      <c r="F9" s="105"/>
      <c r="G9" s="40">
        <v>2</v>
      </c>
      <c r="H9" s="40">
        <v>3</v>
      </c>
      <c r="I9" s="40">
        <v>4</v>
      </c>
      <c r="J9" s="40" t="s">
        <v>197</v>
      </c>
      <c r="K9" s="40" t="s">
        <v>198</v>
      </c>
    </row>
    <row r="10" spans="2:11" x14ac:dyDescent="0.25">
      <c r="B10" s="6"/>
      <c r="C10" s="6"/>
      <c r="D10" s="6"/>
      <c r="E10" s="6"/>
      <c r="F10" s="6" t="s">
        <v>18</v>
      </c>
      <c r="G10" s="60">
        <f>SUM(G11+G31+G35)</f>
        <v>5627883.1000000006</v>
      </c>
      <c r="H10" s="60">
        <f>SUM(H11+H31+H35)</f>
        <v>6487009.5700000003</v>
      </c>
      <c r="I10" s="60">
        <f>SUM(I11+I31+I35)</f>
        <v>6453530.7800000003</v>
      </c>
      <c r="J10" s="61">
        <f t="shared" ref="J10:J35" si="0">SUM(I10/G10*100)</f>
        <v>114.67066151391808</v>
      </c>
      <c r="K10" s="61">
        <f>SUM(I10/H10*100)</f>
        <v>99.483910272695965</v>
      </c>
    </row>
    <row r="11" spans="2:11" ht="15.75" customHeight="1" x14ac:dyDescent="0.25">
      <c r="B11" s="6">
        <v>6</v>
      </c>
      <c r="C11" s="6"/>
      <c r="D11" s="6"/>
      <c r="E11" s="6"/>
      <c r="F11" s="6" t="s">
        <v>2</v>
      </c>
      <c r="G11" s="60">
        <f>SUM(G12+G17+G21+G24+G27)</f>
        <v>5613890.2800000003</v>
      </c>
      <c r="H11" s="60">
        <f>SUM(H12+H17+H21+H24+H27)</f>
        <v>6481243.0099999998</v>
      </c>
      <c r="I11" s="60">
        <f>SUM(I12+I17+I21+I24+I27)</f>
        <v>6453421.8799999999</v>
      </c>
      <c r="J11" s="61">
        <f t="shared" si="0"/>
        <v>114.95454236059632</v>
      </c>
      <c r="K11" s="61">
        <f t="shared" ref="K11:K35" si="1">SUM(I11/H11*100)</f>
        <v>99.570743915062678</v>
      </c>
    </row>
    <row r="12" spans="2:11" ht="25.5" x14ac:dyDescent="0.25">
      <c r="B12" s="10"/>
      <c r="C12" s="6">
        <v>63</v>
      </c>
      <c r="D12" s="10"/>
      <c r="E12" s="10"/>
      <c r="F12" s="6" t="s">
        <v>19</v>
      </c>
      <c r="G12" s="58">
        <f>SUM(G13+G15)</f>
        <v>17699.8</v>
      </c>
      <c r="H12" s="58">
        <f t="shared" ref="H12:I12" si="2">SUM(H13+H15)</f>
        <v>23000</v>
      </c>
      <c r="I12" s="58">
        <f t="shared" si="2"/>
        <v>11479.2</v>
      </c>
      <c r="J12" s="61">
        <f t="shared" si="0"/>
        <v>64.854970112656645</v>
      </c>
      <c r="K12" s="61">
        <f t="shared" si="1"/>
        <v>49.909565217391304</v>
      </c>
    </row>
    <row r="13" spans="2:11" x14ac:dyDescent="0.25">
      <c r="B13" s="10"/>
      <c r="C13" s="6"/>
      <c r="D13" s="10">
        <v>634</v>
      </c>
      <c r="E13" s="10"/>
      <c r="F13" s="10" t="s">
        <v>166</v>
      </c>
      <c r="G13" s="58">
        <f>SUM(G14)</f>
        <v>0</v>
      </c>
      <c r="H13" s="58">
        <f t="shared" ref="H13:I13" si="3">SUM(H14)</f>
        <v>0</v>
      </c>
      <c r="I13" s="58">
        <f t="shared" si="3"/>
        <v>0</v>
      </c>
      <c r="J13" s="61"/>
      <c r="K13" s="61"/>
    </row>
    <row r="14" spans="2:11" x14ac:dyDescent="0.25">
      <c r="B14" s="10"/>
      <c r="C14" s="6"/>
      <c r="D14" s="10"/>
      <c r="E14" s="47">
        <v>6341</v>
      </c>
      <c r="F14" s="47" t="s">
        <v>167</v>
      </c>
      <c r="G14" s="58">
        <v>0</v>
      </c>
      <c r="H14" s="58">
        <v>0</v>
      </c>
      <c r="I14" s="58">
        <v>0</v>
      </c>
      <c r="J14" s="61"/>
      <c r="K14" s="61"/>
    </row>
    <row r="15" spans="2:11" x14ac:dyDescent="0.25">
      <c r="B15" s="7"/>
      <c r="C15" s="7"/>
      <c r="D15" s="7">
        <v>636</v>
      </c>
      <c r="E15" s="7"/>
      <c r="F15" s="11" t="s">
        <v>56</v>
      </c>
      <c r="G15" s="58">
        <f>SUM(G16)</f>
        <v>17699.8</v>
      </c>
      <c r="H15" s="58">
        <f t="shared" ref="H15:I15" si="4">SUM(H16)</f>
        <v>23000</v>
      </c>
      <c r="I15" s="58">
        <f t="shared" si="4"/>
        <v>11479.2</v>
      </c>
      <c r="J15" s="61">
        <f t="shared" si="0"/>
        <v>64.854970112656645</v>
      </c>
      <c r="K15" s="61">
        <f t="shared" si="1"/>
        <v>49.909565217391304</v>
      </c>
    </row>
    <row r="16" spans="2:11" x14ac:dyDescent="0.25">
      <c r="B16" s="7"/>
      <c r="C16" s="7"/>
      <c r="D16" s="8"/>
      <c r="E16" s="8">
        <v>6361</v>
      </c>
      <c r="F16" s="32" t="s">
        <v>57</v>
      </c>
      <c r="G16" s="58">
        <v>17699.8</v>
      </c>
      <c r="H16" s="58">
        <v>23000</v>
      </c>
      <c r="I16" s="59">
        <v>11479.2</v>
      </c>
      <c r="J16" s="61">
        <f t="shared" si="0"/>
        <v>64.854970112656645</v>
      </c>
      <c r="K16" s="61">
        <f t="shared" si="1"/>
        <v>49.909565217391304</v>
      </c>
    </row>
    <row r="17" spans="2:11" x14ac:dyDescent="0.25">
      <c r="B17" s="22"/>
      <c r="C17" s="22">
        <v>64</v>
      </c>
      <c r="D17" s="33"/>
      <c r="E17" s="22"/>
      <c r="F17" s="9" t="s">
        <v>170</v>
      </c>
      <c r="G17" s="60">
        <f>SUM(G18)</f>
        <v>1416.6499999999999</v>
      </c>
      <c r="H17" s="60">
        <f t="shared" ref="H17:I17" si="5">SUM(H18)</f>
        <v>20</v>
      </c>
      <c r="I17" s="60">
        <f t="shared" si="5"/>
        <v>0</v>
      </c>
      <c r="J17" s="61">
        <f t="shared" si="0"/>
        <v>0</v>
      </c>
      <c r="K17" s="61">
        <f t="shared" si="1"/>
        <v>0</v>
      </c>
    </row>
    <row r="18" spans="2:11" x14ac:dyDescent="0.25">
      <c r="B18" s="7"/>
      <c r="C18" s="7"/>
      <c r="D18" s="7">
        <v>641</v>
      </c>
      <c r="E18" s="7"/>
      <c r="F18" s="11" t="s">
        <v>58</v>
      </c>
      <c r="G18" s="58">
        <f>SUM(G19:G20)</f>
        <v>1416.6499999999999</v>
      </c>
      <c r="H18" s="58">
        <f t="shared" ref="H18:I18" si="6">SUM(H19:H20)</f>
        <v>20</v>
      </c>
      <c r="I18" s="58">
        <f t="shared" si="6"/>
        <v>0</v>
      </c>
      <c r="J18" s="61">
        <f t="shared" si="0"/>
        <v>0</v>
      </c>
      <c r="K18" s="61">
        <f t="shared" si="1"/>
        <v>0</v>
      </c>
    </row>
    <row r="19" spans="2:11" x14ac:dyDescent="0.25">
      <c r="B19" s="7"/>
      <c r="C19" s="7"/>
      <c r="D19" s="8"/>
      <c r="E19" s="8">
        <v>6414</v>
      </c>
      <c r="F19" s="32" t="s">
        <v>178</v>
      </c>
      <c r="G19" s="58">
        <v>11.79</v>
      </c>
      <c r="H19" s="58">
        <v>20</v>
      </c>
      <c r="I19" s="59">
        <v>0</v>
      </c>
      <c r="J19" s="61">
        <f t="shared" si="0"/>
        <v>0</v>
      </c>
      <c r="K19" s="61">
        <f t="shared" si="1"/>
        <v>0</v>
      </c>
    </row>
    <row r="20" spans="2:11" x14ac:dyDescent="0.25">
      <c r="B20" s="7"/>
      <c r="C20" s="7"/>
      <c r="D20" s="8"/>
      <c r="E20" s="8">
        <v>6419</v>
      </c>
      <c r="F20" s="32" t="s">
        <v>179</v>
      </c>
      <c r="G20" s="58">
        <v>1404.86</v>
      </c>
      <c r="H20" s="58">
        <v>0</v>
      </c>
      <c r="I20" s="59">
        <v>0</v>
      </c>
      <c r="J20" s="61">
        <f t="shared" si="0"/>
        <v>0</v>
      </c>
      <c r="K20" s="61"/>
    </row>
    <row r="21" spans="2:11" ht="38.25" x14ac:dyDescent="0.25">
      <c r="B21" s="22"/>
      <c r="C21" s="22">
        <v>65</v>
      </c>
      <c r="D21" s="33"/>
      <c r="E21" s="22"/>
      <c r="F21" s="6" t="s">
        <v>59</v>
      </c>
      <c r="G21" s="60">
        <f>SUM(G22)</f>
        <v>599393.55000000005</v>
      </c>
      <c r="H21" s="60">
        <f t="shared" ref="H21:I22" si="7">SUM(H22)</f>
        <v>561910.12</v>
      </c>
      <c r="I21" s="60">
        <f t="shared" si="7"/>
        <v>635065.37</v>
      </c>
      <c r="J21" s="61">
        <f t="shared" si="0"/>
        <v>105.95131862863722</v>
      </c>
      <c r="K21" s="61">
        <f t="shared" si="1"/>
        <v>113.01903051683782</v>
      </c>
    </row>
    <row r="22" spans="2:11" x14ac:dyDescent="0.25">
      <c r="B22" s="7"/>
      <c r="C22" s="7"/>
      <c r="D22" s="7">
        <v>652</v>
      </c>
      <c r="E22" s="7"/>
      <c r="F22" s="10" t="s">
        <v>60</v>
      </c>
      <c r="G22" s="58">
        <f>SUM(G23)</f>
        <v>599393.55000000005</v>
      </c>
      <c r="H22" s="58">
        <f t="shared" si="7"/>
        <v>561910.12</v>
      </c>
      <c r="I22" s="58">
        <f t="shared" si="7"/>
        <v>635065.37</v>
      </c>
      <c r="J22" s="61">
        <f t="shared" si="0"/>
        <v>105.95131862863722</v>
      </c>
      <c r="K22" s="61">
        <f t="shared" si="1"/>
        <v>113.01903051683782</v>
      </c>
    </row>
    <row r="23" spans="2:11" x14ac:dyDescent="0.25">
      <c r="B23" s="7"/>
      <c r="C23" s="7"/>
      <c r="D23" s="8"/>
      <c r="E23" s="8">
        <v>6526</v>
      </c>
      <c r="F23" s="47" t="s">
        <v>61</v>
      </c>
      <c r="G23" s="58">
        <v>599393.55000000005</v>
      </c>
      <c r="H23" s="58">
        <v>561910.12</v>
      </c>
      <c r="I23" s="59">
        <v>635065.37</v>
      </c>
      <c r="J23" s="61">
        <f t="shared" si="0"/>
        <v>105.95131862863722</v>
      </c>
      <c r="K23" s="61">
        <f t="shared" si="1"/>
        <v>113.01903051683782</v>
      </c>
    </row>
    <row r="24" spans="2:11" x14ac:dyDescent="0.25">
      <c r="B24" s="7"/>
      <c r="C24" s="22">
        <v>66</v>
      </c>
      <c r="D24" s="8"/>
      <c r="E24" s="8"/>
      <c r="F24" s="47" t="s">
        <v>168</v>
      </c>
      <c r="G24" s="58">
        <f>SUM(G25)</f>
        <v>0</v>
      </c>
      <c r="H24" s="58">
        <f t="shared" ref="H24:I24" si="8">SUM(H25)</f>
        <v>0</v>
      </c>
      <c r="I24" s="58">
        <f t="shared" si="8"/>
        <v>0</v>
      </c>
      <c r="J24" s="61"/>
      <c r="K24" s="61"/>
    </row>
    <row r="25" spans="2:11" x14ac:dyDescent="0.25">
      <c r="B25" s="7"/>
      <c r="C25" s="7"/>
      <c r="D25" s="8">
        <v>663</v>
      </c>
      <c r="E25" s="8"/>
      <c r="F25" s="47" t="s">
        <v>172</v>
      </c>
      <c r="G25" s="58">
        <f>SUM(G26)</f>
        <v>0</v>
      </c>
      <c r="H25" s="58">
        <f t="shared" ref="H25:I25" si="9">SUM(H26)</f>
        <v>0</v>
      </c>
      <c r="I25" s="58">
        <f t="shared" si="9"/>
        <v>0</v>
      </c>
      <c r="J25" s="61"/>
      <c r="K25" s="61"/>
    </row>
    <row r="26" spans="2:11" x14ac:dyDescent="0.25">
      <c r="B26" s="7"/>
      <c r="C26" s="7"/>
      <c r="D26" s="8"/>
      <c r="E26" s="8">
        <v>6631</v>
      </c>
      <c r="F26" s="47" t="s">
        <v>169</v>
      </c>
      <c r="G26" s="58">
        <v>0</v>
      </c>
      <c r="H26" s="58">
        <v>0</v>
      </c>
      <c r="I26" s="59">
        <v>0</v>
      </c>
      <c r="J26" s="61"/>
      <c r="K26" s="61"/>
    </row>
    <row r="27" spans="2:11" x14ac:dyDescent="0.25">
      <c r="B27" s="22"/>
      <c r="C27" s="22">
        <v>67</v>
      </c>
      <c r="D27" s="33"/>
      <c r="E27" s="22"/>
      <c r="F27" s="6" t="s">
        <v>62</v>
      </c>
      <c r="G27" s="60">
        <f>SUM(G28)</f>
        <v>4995380.28</v>
      </c>
      <c r="H27" s="60">
        <f t="shared" ref="H27:I27" si="10">SUM(H28)</f>
        <v>5896312.8899999997</v>
      </c>
      <c r="I27" s="60">
        <f t="shared" si="10"/>
        <v>5806877.3099999996</v>
      </c>
      <c r="J27" s="61">
        <f t="shared" si="0"/>
        <v>116.24495002410507</v>
      </c>
      <c r="K27" s="61">
        <f t="shared" si="1"/>
        <v>98.483194808883354</v>
      </c>
    </row>
    <row r="28" spans="2:11" x14ac:dyDescent="0.25">
      <c r="B28" s="7"/>
      <c r="C28" s="22"/>
      <c r="D28" s="7">
        <v>671</v>
      </c>
      <c r="E28" s="7"/>
      <c r="F28" s="10" t="s">
        <v>62</v>
      </c>
      <c r="G28" s="58">
        <f>SUM(G29:G30)</f>
        <v>4995380.28</v>
      </c>
      <c r="H28" s="58">
        <f t="shared" ref="H28:I28" si="11">SUM(H29:H30)</f>
        <v>5896312.8899999997</v>
      </c>
      <c r="I28" s="58">
        <f t="shared" si="11"/>
        <v>5806877.3099999996</v>
      </c>
      <c r="J28" s="61">
        <f t="shared" si="0"/>
        <v>116.24495002410507</v>
      </c>
      <c r="K28" s="61">
        <f t="shared" si="1"/>
        <v>98.483194808883354</v>
      </c>
    </row>
    <row r="29" spans="2:11" x14ac:dyDescent="0.25">
      <c r="B29" s="7"/>
      <c r="C29" s="22"/>
      <c r="D29" s="8"/>
      <c r="E29" s="8">
        <v>6711</v>
      </c>
      <c r="F29" s="47" t="s">
        <v>63</v>
      </c>
      <c r="G29" s="58">
        <v>4959780.28</v>
      </c>
      <c r="H29" s="58">
        <v>5837312.8899999997</v>
      </c>
      <c r="I29" s="59">
        <v>5747877.3099999996</v>
      </c>
      <c r="J29" s="61">
        <f t="shared" si="0"/>
        <v>115.88975691479621</v>
      </c>
      <c r="K29" s="61">
        <f t="shared" si="1"/>
        <v>98.467863866725153</v>
      </c>
    </row>
    <row r="30" spans="2:11" x14ac:dyDescent="0.25">
      <c r="B30" s="7"/>
      <c r="C30" s="7"/>
      <c r="D30" s="8"/>
      <c r="E30" s="8">
        <v>6712</v>
      </c>
      <c r="F30" s="47" t="s">
        <v>64</v>
      </c>
      <c r="G30" s="58">
        <v>35600</v>
      </c>
      <c r="H30" s="58">
        <v>59000</v>
      </c>
      <c r="I30" s="59">
        <v>59000</v>
      </c>
      <c r="J30" s="61">
        <f t="shared" si="0"/>
        <v>165.73033707865167</v>
      </c>
      <c r="K30" s="61">
        <f t="shared" si="1"/>
        <v>100</v>
      </c>
    </row>
    <row r="31" spans="2:11" s="34" customFormat="1" x14ac:dyDescent="0.25">
      <c r="B31" s="22">
        <v>7</v>
      </c>
      <c r="C31" s="22"/>
      <c r="D31" s="33"/>
      <c r="E31" s="22"/>
      <c r="F31" s="6" t="s">
        <v>3</v>
      </c>
      <c r="G31" s="60">
        <f>SUM(G32)</f>
        <v>0</v>
      </c>
      <c r="H31" s="60">
        <f t="shared" ref="H31:I31" si="12">SUM(H32)</f>
        <v>108.9</v>
      </c>
      <c r="I31" s="60">
        <f t="shared" si="12"/>
        <v>108.9</v>
      </c>
      <c r="J31" s="61"/>
      <c r="K31" s="61">
        <f t="shared" si="1"/>
        <v>100</v>
      </c>
    </row>
    <row r="32" spans="2:11" s="34" customFormat="1" x14ac:dyDescent="0.25">
      <c r="B32" s="22"/>
      <c r="C32" s="22">
        <v>72</v>
      </c>
      <c r="D32" s="33"/>
      <c r="E32" s="22"/>
      <c r="F32" s="6" t="s">
        <v>207</v>
      </c>
      <c r="G32" s="60">
        <f>SUM(G33)</f>
        <v>0</v>
      </c>
      <c r="H32" s="60">
        <f t="shared" ref="H32:I32" si="13">SUM(H33)</f>
        <v>108.9</v>
      </c>
      <c r="I32" s="60">
        <f t="shared" si="13"/>
        <v>108.9</v>
      </c>
      <c r="J32" s="61"/>
      <c r="K32" s="61"/>
    </row>
    <row r="33" spans="2:11" s="34" customFormat="1" x14ac:dyDescent="0.25">
      <c r="B33" s="22"/>
      <c r="C33" s="22"/>
      <c r="D33" s="8">
        <v>723</v>
      </c>
      <c r="E33" s="22"/>
      <c r="F33" s="10" t="s">
        <v>208</v>
      </c>
      <c r="G33" s="60">
        <f>SUM(G34)</f>
        <v>0</v>
      </c>
      <c r="H33" s="60">
        <f t="shared" ref="H33:I33" si="14">SUM(H34)</f>
        <v>108.9</v>
      </c>
      <c r="I33" s="60">
        <f t="shared" si="14"/>
        <v>108.9</v>
      </c>
      <c r="J33" s="61"/>
      <c r="K33" s="61"/>
    </row>
    <row r="34" spans="2:11" s="34" customFormat="1" x14ac:dyDescent="0.25">
      <c r="B34" s="22"/>
      <c r="C34" s="22"/>
      <c r="D34" s="33"/>
      <c r="E34" s="7">
        <v>7231</v>
      </c>
      <c r="F34" s="10" t="s">
        <v>209</v>
      </c>
      <c r="G34" s="58">
        <v>0</v>
      </c>
      <c r="H34" s="60">
        <v>108.9</v>
      </c>
      <c r="I34" s="60">
        <v>108.9</v>
      </c>
      <c r="J34" s="61"/>
      <c r="K34" s="61"/>
    </row>
    <row r="35" spans="2:11" x14ac:dyDescent="0.25">
      <c r="B35" s="22">
        <v>9</v>
      </c>
      <c r="C35" s="7">
        <v>92</v>
      </c>
      <c r="D35" s="7">
        <v>92</v>
      </c>
      <c r="E35" s="8">
        <v>9221</v>
      </c>
      <c r="F35" s="62" t="s">
        <v>200</v>
      </c>
      <c r="G35" s="58">
        <v>13992.82</v>
      </c>
      <c r="H35" s="58">
        <v>5657.66</v>
      </c>
      <c r="I35" s="59"/>
      <c r="J35" s="61">
        <f t="shared" si="0"/>
        <v>0</v>
      </c>
      <c r="K35" s="61">
        <f t="shared" si="1"/>
        <v>0</v>
      </c>
    </row>
    <row r="36" spans="2:11" ht="15.75" customHeight="1" x14ac:dyDescent="0.25"/>
    <row r="37" spans="2:11" ht="15.75" customHeight="1" x14ac:dyDescent="0.25">
      <c r="B37" s="2"/>
      <c r="C37" s="2"/>
      <c r="D37" s="2"/>
      <c r="E37" s="2"/>
      <c r="F37" s="2"/>
      <c r="G37" s="2"/>
      <c r="H37" s="2"/>
      <c r="I37" s="3"/>
      <c r="J37" s="3"/>
      <c r="K37" s="3"/>
    </row>
    <row r="38" spans="2:11" ht="38.25" x14ac:dyDescent="0.25">
      <c r="B38" s="103" t="s">
        <v>7</v>
      </c>
      <c r="C38" s="104"/>
      <c r="D38" s="104"/>
      <c r="E38" s="104"/>
      <c r="F38" s="105"/>
      <c r="G38" s="40" t="s">
        <v>173</v>
      </c>
      <c r="H38" s="40" t="s">
        <v>193</v>
      </c>
      <c r="I38" s="40" t="s">
        <v>192</v>
      </c>
      <c r="J38" s="40" t="s">
        <v>17</v>
      </c>
      <c r="K38" s="40" t="s">
        <v>40</v>
      </c>
    </row>
    <row r="39" spans="2:11" ht="12.75" customHeight="1" x14ac:dyDescent="0.25">
      <c r="B39" s="103">
        <v>1</v>
      </c>
      <c r="C39" s="104"/>
      <c r="D39" s="104"/>
      <c r="E39" s="104"/>
      <c r="F39" s="105"/>
      <c r="G39" s="40">
        <v>2</v>
      </c>
      <c r="H39" s="40">
        <v>3</v>
      </c>
      <c r="I39" s="40">
        <v>4</v>
      </c>
      <c r="J39" s="40" t="s">
        <v>197</v>
      </c>
      <c r="K39" s="40" t="s">
        <v>198</v>
      </c>
    </row>
    <row r="40" spans="2:11" x14ac:dyDescent="0.25">
      <c r="B40" s="6"/>
      <c r="C40" s="6"/>
      <c r="D40" s="6"/>
      <c r="E40" s="6"/>
      <c r="F40" s="6" t="s">
        <v>8</v>
      </c>
      <c r="G40" s="60">
        <f>SUM(G41+G88)</f>
        <v>5716824.6000000006</v>
      </c>
      <c r="H40" s="60">
        <f t="shared" ref="H40:I40" si="15">SUM(H41+H88)</f>
        <v>6487009.5700000003</v>
      </c>
      <c r="I40" s="60">
        <f t="shared" si="15"/>
        <v>6314098.54</v>
      </c>
      <c r="J40" s="61">
        <f t="shared" ref="J40:J71" si="16">SUM(I40/G40*100)</f>
        <v>110.44765200597548</v>
      </c>
      <c r="K40" s="61">
        <f>SUM(I40/H40*100)</f>
        <v>97.334503238600888</v>
      </c>
    </row>
    <row r="41" spans="2:11" x14ac:dyDescent="0.25">
      <c r="B41" s="6">
        <v>3</v>
      </c>
      <c r="C41" s="6"/>
      <c r="D41" s="6"/>
      <c r="E41" s="6"/>
      <c r="F41" s="6" t="s">
        <v>4</v>
      </c>
      <c r="G41" s="60">
        <f>SUM(G42+G49+G79+G84)</f>
        <v>5651449.4100000001</v>
      </c>
      <c r="H41" s="60">
        <f t="shared" ref="H41:I41" si="17">SUM(H42+H49+H79+H84)</f>
        <v>6409009.5700000003</v>
      </c>
      <c r="I41" s="60">
        <f t="shared" si="17"/>
        <v>6243904.7800000003</v>
      </c>
      <c r="J41" s="61">
        <f t="shared" si="16"/>
        <v>110.48324645623961</v>
      </c>
      <c r="K41" s="61">
        <f t="shared" ref="K41:K95" si="18">SUM(I41/H41*100)</f>
        <v>97.423864199347733</v>
      </c>
    </row>
    <row r="42" spans="2:11" x14ac:dyDescent="0.25">
      <c r="B42" s="10"/>
      <c r="C42" s="6">
        <v>31</v>
      </c>
      <c r="D42" s="10"/>
      <c r="E42" s="10"/>
      <c r="F42" s="10" t="s">
        <v>5</v>
      </c>
      <c r="G42" s="58">
        <f>SUM(G43+G45+G47)</f>
        <v>4712928.12</v>
      </c>
      <c r="H42" s="58">
        <f t="shared" ref="H42:I42" si="19">SUM(H43+H45+H47)</f>
        <v>5303725</v>
      </c>
      <c r="I42" s="58">
        <f t="shared" si="19"/>
        <v>5181034.78</v>
      </c>
      <c r="J42" s="61">
        <f t="shared" si="16"/>
        <v>109.93239548919749</v>
      </c>
      <c r="K42" s="61">
        <f t="shared" si="18"/>
        <v>97.686716034485201</v>
      </c>
    </row>
    <row r="43" spans="2:11" x14ac:dyDescent="0.25">
      <c r="B43" s="7"/>
      <c r="C43" s="7"/>
      <c r="D43" s="7">
        <v>311</v>
      </c>
      <c r="E43" s="7"/>
      <c r="F43" s="7" t="s">
        <v>21</v>
      </c>
      <c r="G43" s="58">
        <f>SUM(G44)</f>
        <v>3782648.12</v>
      </c>
      <c r="H43" s="58">
        <f t="shared" ref="H43:I43" si="20">SUM(H44)</f>
        <v>4265000</v>
      </c>
      <c r="I43" s="58">
        <f t="shared" si="20"/>
        <v>4161019.12</v>
      </c>
      <c r="J43" s="61">
        <f t="shared" si="16"/>
        <v>110.002807239707</v>
      </c>
      <c r="K43" s="61">
        <f t="shared" si="18"/>
        <v>97.561995779601403</v>
      </c>
    </row>
    <row r="44" spans="2:11" x14ac:dyDescent="0.25">
      <c r="B44" s="7"/>
      <c r="C44" s="7"/>
      <c r="D44" s="7"/>
      <c r="E44" s="8">
        <v>3111</v>
      </c>
      <c r="F44" s="8" t="s">
        <v>22</v>
      </c>
      <c r="G44" s="58">
        <v>3782648.12</v>
      </c>
      <c r="H44" s="58">
        <v>4265000</v>
      </c>
      <c r="I44" s="59">
        <v>4161019.12</v>
      </c>
      <c r="J44" s="61">
        <f t="shared" si="16"/>
        <v>110.002807239707</v>
      </c>
      <c r="K44" s="61">
        <f t="shared" si="18"/>
        <v>97.561995779601403</v>
      </c>
    </row>
    <row r="45" spans="2:11" x14ac:dyDescent="0.25">
      <c r="B45" s="7"/>
      <c r="C45" s="7"/>
      <c r="D45" s="7">
        <v>312</v>
      </c>
      <c r="E45" s="7"/>
      <c r="F45" s="11" t="s">
        <v>65</v>
      </c>
      <c r="G45" s="58">
        <f>SUM(G46)</f>
        <v>306148.94</v>
      </c>
      <c r="H45" s="58">
        <f t="shared" ref="H45:I45" si="21">SUM(H46)</f>
        <v>335000</v>
      </c>
      <c r="I45" s="58">
        <f t="shared" si="21"/>
        <v>333453.92</v>
      </c>
      <c r="J45" s="61">
        <f t="shared" si="16"/>
        <v>108.91885498607311</v>
      </c>
      <c r="K45" s="61">
        <f t="shared" si="18"/>
        <v>99.53848358208954</v>
      </c>
    </row>
    <row r="46" spans="2:11" x14ac:dyDescent="0.25">
      <c r="B46" s="7"/>
      <c r="C46" s="7"/>
      <c r="D46" s="7"/>
      <c r="E46" s="8">
        <v>3121</v>
      </c>
      <c r="F46" s="32" t="s">
        <v>65</v>
      </c>
      <c r="G46" s="58">
        <v>306148.94</v>
      </c>
      <c r="H46" s="58">
        <v>335000</v>
      </c>
      <c r="I46" s="59">
        <v>333453.92</v>
      </c>
      <c r="J46" s="61">
        <f t="shared" si="16"/>
        <v>108.91885498607311</v>
      </c>
      <c r="K46" s="61">
        <f t="shared" si="18"/>
        <v>99.53848358208954</v>
      </c>
    </row>
    <row r="47" spans="2:11" x14ac:dyDescent="0.25">
      <c r="B47" s="7"/>
      <c r="C47" s="7"/>
      <c r="D47" s="7">
        <v>313</v>
      </c>
      <c r="E47" s="7"/>
      <c r="F47" s="11" t="s">
        <v>66</v>
      </c>
      <c r="G47" s="58">
        <f>SUM(G48)</f>
        <v>624131.06000000006</v>
      </c>
      <c r="H47" s="58">
        <f t="shared" ref="H47:I47" si="22">SUM(H48)</f>
        <v>703725</v>
      </c>
      <c r="I47" s="58">
        <f t="shared" si="22"/>
        <v>686561.74</v>
      </c>
      <c r="J47" s="61">
        <f t="shared" si="16"/>
        <v>110.00281575475508</v>
      </c>
      <c r="K47" s="61">
        <f t="shared" si="18"/>
        <v>97.561084230345656</v>
      </c>
    </row>
    <row r="48" spans="2:11" x14ac:dyDescent="0.25">
      <c r="B48" s="7"/>
      <c r="C48" s="7"/>
      <c r="D48" s="7"/>
      <c r="E48" s="8">
        <v>3132</v>
      </c>
      <c r="F48" s="32" t="s">
        <v>67</v>
      </c>
      <c r="G48" s="58">
        <v>624131.06000000006</v>
      </c>
      <c r="H48" s="58">
        <v>703725</v>
      </c>
      <c r="I48" s="59">
        <v>686561.74</v>
      </c>
      <c r="J48" s="61">
        <f t="shared" si="16"/>
        <v>110.00281575475508</v>
      </c>
      <c r="K48" s="61">
        <f t="shared" si="18"/>
        <v>97.561084230345656</v>
      </c>
    </row>
    <row r="49" spans="2:11" x14ac:dyDescent="0.25">
      <c r="B49" s="22"/>
      <c r="C49" s="22">
        <v>32</v>
      </c>
      <c r="D49" s="33"/>
      <c r="E49" s="33"/>
      <c r="F49" s="22" t="s">
        <v>13</v>
      </c>
      <c r="G49" s="60">
        <f>SUM(G50+G55+G62+G72)</f>
        <v>938028.10999999987</v>
      </c>
      <c r="H49" s="60">
        <f t="shared" ref="H49:I49" si="23">SUM(H50+H55+H62+H72)</f>
        <v>1105244.5699999998</v>
      </c>
      <c r="I49" s="60">
        <f t="shared" si="23"/>
        <v>1062851.31</v>
      </c>
      <c r="J49" s="61">
        <f t="shared" si="16"/>
        <v>113.30697861495858</v>
      </c>
      <c r="K49" s="61">
        <f t="shared" si="18"/>
        <v>96.164354826914035</v>
      </c>
    </row>
    <row r="50" spans="2:11" x14ac:dyDescent="0.25">
      <c r="B50" s="7"/>
      <c r="C50" s="7"/>
      <c r="D50" s="7">
        <v>321</v>
      </c>
      <c r="E50" s="7"/>
      <c r="F50" s="7" t="s">
        <v>23</v>
      </c>
      <c r="G50" s="58">
        <f>SUM(G51:G54)</f>
        <v>113689.56</v>
      </c>
      <c r="H50" s="58">
        <f t="shared" ref="H50:I50" si="24">SUM(H51:H54)</f>
        <v>146900</v>
      </c>
      <c r="I50" s="58">
        <f t="shared" si="24"/>
        <v>124440.68000000001</v>
      </c>
      <c r="J50" s="61">
        <f t="shared" si="16"/>
        <v>109.45655872007949</v>
      </c>
      <c r="K50" s="61">
        <f t="shared" si="18"/>
        <v>84.711150442477873</v>
      </c>
    </row>
    <row r="51" spans="2:11" x14ac:dyDescent="0.25">
      <c r="B51" s="7"/>
      <c r="C51" s="22"/>
      <c r="D51" s="7"/>
      <c r="E51" s="8">
        <v>3211</v>
      </c>
      <c r="F51" s="12" t="s">
        <v>24</v>
      </c>
      <c r="G51" s="58">
        <v>3090.15</v>
      </c>
      <c r="H51" s="58">
        <v>14000</v>
      </c>
      <c r="I51" s="59">
        <v>4914.05</v>
      </c>
      <c r="J51" s="61">
        <f t="shared" si="16"/>
        <v>159.02302477226024</v>
      </c>
      <c r="K51" s="61">
        <f t="shared" si="18"/>
        <v>35.100357142857142</v>
      </c>
    </row>
    <row r="52" spans="2:11" x14ac:dyDescent="0.25">
      <c r="B52" s="7"/>
      <c r="C52" s="22"/>
      <c r="D52" s="8"/>
      <c r="E52" s="8">
        <v>3212</v>
      </c>
      <c r="F52" s="32" t="s">
        <v>68</v>
      </c>
      <c r="G52" s="58">
        <v>105338.27</v>
      </c>
      <c r="H52" s="58">
        <v>120800</v>
      </c>
      <c r="I52" s="59">
        <v>108227.11</v>
      </c>
      <c r="J52" s="61">
        <f t="shared" si="16"/>
        <v>102.74244109002359</v>
      </c>
      <c r="K52" s="61">
        <f t="shared" si="18"/>
        <v>89.591978476821183</v>
      </c>
    </row>
    <row r="53" spans="2:11" x14ac:dyDescent="0.25">
      <c r="B53" s="7"/>
      <c r="C53" s="22"/>
      <c r="D53" s="8"/>
      <c r="E53" s="8">
        <v>3213</v>
      </c>
      <c r="F53" s="32" t="s">
        <v>69</v>
      </c>
      <c r="G53" s="58">
        <v>5261.14</v>
      </c>
      <c r="H53" s="58">
        <v>12000</v>
      </c>
      <c r="I53" s="59">
        <v>11299.52</v>
      </c>
      <c r="J53" s="61">
        <f t="shared" si="16"/>
        <v>214.77322405410234</v>
      </c>
      <c r="K53" s="61">
        <f t="shared" si="18"/>
        <v>94.162666666666667</v>
      </c>
    </row>
    <row r="54" spans="2:11" x14ac:dyDescent="0.25">
      <c r="B54" s="7"/>
      <c r="C54" s="22"/>
      <c r="D54" s="8"/>
      <c r="E54" s="8">
        <v>3214</v>
      </c>
      <c r="F54" s="32" t="s">
        <v>70</v>
      </c>
      <c r="G54" s="58">
        <v>0</v>
      </c>
      <c r="H54" s="58">
        <v>100</v>
      </c>
      <c r="I54" s="59">
        <v>0</v>
      </c>
      <c r="J54" s="61"/>
      <c r="K54" s="61">
        <f t="shared" si="18"/>
        <v>0</v>
      </c>
    </row>
    <row r="55" spans="2:11" x14ac:dyDescent="0.25">
      <c r="B55" s="7"/>
      <c r="C55" s="22"/>
      <c r="D55" s="7">
        <v>322</v>
      </c>
      <c r="E55" s="8"/>
      <c r="F55" s="11" t="s">
        <v>71</v>
      </c>
      <c r="G55" s="58">
        <f>SUM(G56:G61)</f>
        <v>500784.32999999996</v>
      </c>
      <c r="H55" s="58">
        <f t="shared" ref="H55:I55" si="25">SUM(H56:H61)</f>
        <v>535844.56999999995</v>
      </c>
      <c r="I55" s="58">
        <f t="shared" si="25"/>
        <v>544334.96</v>
      </c>
      <c r="J55" s="61">
        <f t="shared" si="16"/>
        <v>108.69648417313698</v>
      </c>
      <c r="K55" s="61">
        <f t="shared" si="18"/>
        <v>101.58448745687578</v>
      </c>
    </row>
    <row r="56" spans="2:11" x14ac:dyDescent="0.25">
      <c r="B56" s="7"/>
      <c r="C56" s="22"/>
      <c r="D56" s="8"/>
      <c r="E56" s="8">
        <v>3221</v>
      </c>
      <c r="F56" s="32" t="s">
        <v>72</v>
      </c>
      <c r="G56" s="58">
        <v>110510.66</v>
      </c>
      <c r="H56" s="58">
        <v>103155.84</v>
      </c>
      <c r="I56" s="59">
        <v>132923.32</v>
      </c>
      <c r="J56" s="61">
        <f t="shared" si="16"/>
        <v>120.28099370685146</v>
      </c>
      <c r="K56" s="61">
        <f t="shared" si="18"/>
        <v>128.85680539269518</v>
      </c>
    </row>
    <row r="57" spans="2:11" x14ac:dyDescent="0.25">
      <c r="B57" s="7"/>
      <c r="C57" s="22"/>
      <c r="D57" s="8"/>
      <c r="E57" s="8">
        <v>3222</v>
      </c>
      <c r="F57" s="32" t="s">
        <v>73</v>
      </c>
      <c r="G57" s="58">
        <v>229707.44</v>
      </c>
      <c r="H57" s="58">
        <v>289788.73</v>
      </c>
      <c r="I57" s="59">
        <v>272769.78999999998</v>
      </c>
      <c r="J57" s="61">
        <f t="shared" si="16"/>
        <v>118.74660655310075</v>
      </c>
      <c r="K57" s="61">
        <f t="shared" si="18"/>
        <v>94.127121506761142</v>
      </c>
    </row>
    <row r="58" spans="2:11" x14ac:dyDescent="0.25">
      <c r="B58" s="7"/>
      <c r="C58" s="22"/>
      <c r="D58" s="8"/>
      <c r="E58" s="8">
        <v>3223</v>
      </c>
      <c r="F58" s="32" t="s">
        <v>74</v>
      </c>
      <c r="G58" s="58">
        <v>100293.45</v>
      </c>
      <c r="H58" s="58">
        <v>121000</v>
      </c>
      <c r="I58" s="59">
        <v>110792.39</v>
      </c>
      <c r="J58" s="61">
        <f t="shared" si="16"/>
        <v>110.46822100545948</v>
      </c>
      <c r="K58" s="61">
        <f t="shared" si="18"/>
        <v>91.563958677685946</v>
      </c>
    </row>
    <row r="59" spans="2:11" x14ac:dyDescent="0.25">
      <c r="B59" s="7"/>
      <c r="C59" s="22"/>
      <c r="D59" s="8"/>
      <c r="E59" s="8">
        <v>3224</v>
      </c>
      <c r="F59" s="32" t="s">
        <v>148</v>
      </c>
      <c r="G59" s="58">
        <v>23152.28</v>
      </c>
      <c r="H59" s="58">
        <v>18400</v>
      </c>
      <c r="I59" s="59">
        <v>26180.73</v>
      </c>
      <c r="J59" s="61">
        <f t="shared" si="16"/>
        <v>113.08056917072531</v>
      </c>
      <c r="K59" s="61">
        <f t="shared" si="18"/>
        <v>142.28657608695653</v>
      </c>
    </row>
    <row r="60" spans="2:11" x14ac:dyDescent="0.25">
      <c r="B60" s="7"/>
      <c r="C60" s="22"/>
      <c r="D60" s="8"/>
      <c r="E60" s="8">
        <v>3225</v>
      </c>
      <c r="F60" s="32" t="s">
        <v>75</v>
      </c>
      <c r="G60" s="58">
        <v>9565.42</v>
      </c>
      <c r="H60" s="58">
        <v>2500</v>
      </c>
      <c r="I60" s="59">
        <v>1396.15</v>
      </c>
      <c r="J60" s="61">
        <f t="shared" si="16"/>
        <v>14.595804470687121</v>
      </c>
      <c r="K60" s="61">
        <f t="shared" si="18"/>
        <v>55.846000000000004</v>
      </c>
    </row>
    <row r="61" spans="2:11" x14ac:dyDescent="0.25">
      <c r="B61" s="7"/>
      <c r="C61" s="22"/>
      <c r="D61" s="8"/>
      <c r="E61" s="8">
        <v>3227</v>
      </c>
      <c r="F61" s="32" t="s">
        <v>76</v>
      </c>
      <c r="G61" s="58">
        <v>27555.08</v>
      </c>
      <c r="H61" s="58">
        <v>1000</v>
      </c>
      <c r="I61" s="59">
        <v>272.58</v>
      </c>
      <c r="J61" s="61">
        <f t="shared" si="16"/>
        <v>0.98921868490311027</v>
      </c>
      <c r="K61" s="61">
        <f t="shared" si="18"/>
        <v>27.257999999999999</v>
      </c>
    </row>
    <row r="62" spans="2:11" x14ac:dyDescent="0.25">
      <c r="B62" s="7"/>
      <c r="C62" s="22"/>
      <c r="D62" s="8">
        <v>323</v>
      </c>
      <c r="E62" s="8"/>
      <c r="F62" s="11" t="s">
        <v>77</v>
      </c>
      <c r="G62" s="58">
        <f>SUM(G63:G71)</f>
        <v>262964.52</v>
      </c>
      <c r="H62" s="58">
        <f t="shared" ref="H62:I62" si="26">SUM(H63:H71)</f>
        <v>352300</v>
      </c>
      <c r="I62" s="58">
        <f t="shared" si="26"/>
        <v>333229.20999999996</v>
      </c>
      <c r="J62" s="61">
        <f t="shared" si="16"/>
        <v>126.72021685663144</v>
      </c>
      <c r="K62" s="61">
        <f t="shared" si="18"/>
        <v>94.586775475447055</v>
      </c>
    </row>
    <row r="63" spans="2:11" x14ac:dyDescent="0.25">
      <c r="B63" s="7"/>
      <c r="C63" s="22"/>
      <c r="D63" s="8"/>
      <c r="E63" s="8">
        <v>3231</v>
      </c>
      <c r="F63" s="32" t="s">
        <v>78</v>
      </c>
      <c r="G63" s="58">
        <v>9516.64</v>
      </c>
      <c r="H63" s="58">
        <v>13400</v>
      </c>
      <c r="I63" s="59">
        <v>12413.1</v>
      </c>
      <c r="J63" s="61">
        <f t="shared" si="16"/>
        <v>130.43574202659764</v>
      </c>
      <c r="K63" s="61">
        <f t="shared" si="18"/>
        <v>92.635074626865674</v>
      </c>
    </row>
    <row r="64" spans="2:11" x14ac:dyDescent="0.25">
      <c r="B64" s="7"/>
      <c r="C64" s="22"/>
      <c r="D64" s="8"/>
      <c r="E64" s="8">
        <v>3232</v>
      </c>
      <c r="F64" s="32" t="s">
        <v>79</v>
      </c>
      <c r="G64" s="58">
        <v>178328.63</v>
      </c>
      <c r="H64" s="58">
        <v>246500</v>
      </c>
      <c r="I64" s="59">
        <v>230409.88</v>
      </c>
      <c r="J64" s="61">
        <f t="shared" si="16"/>
        <v>129.20520950561891</v>
      </c>
      <c r="K64" s="61">
        <f t="shared" si="18"/>
        <v>93.472567951318467</v>
      </c>
    </row>
    <row r="65" spans="2:11" x14ac:dyDescent="0.25">
      <c r="B65" s="7"/>
      <c r="C65" s="22"/>
      <c r="D65" s="8"/>
      <c r="E65" s="8">
        <v>3233</v>
      </c>
      <c r="F65" s="32" t="s">
        <v>80</v>
      </c>
      <c r="G65" s="58">
        <v>1493.1</v>
      </c>
      <c r="H65" s="58">
        <v>2700</v>
      </c>
      <c r="I65" s="59">
        <v>2786.95</v>
      </c>
      <c r="J65" s="61">
        <f t="shared" si="16"/>
        <v>186.65528095907842</v>
      </c>
      <c r="K65" s="61">
        <f t="shared" si="18"/>
        <v>103.22037037037038</v>
      </c>
    </row>
    <row r="66" spans="2:11" x14ac:dyDescent="0.25">
      <c r="B66" s="7"/>
      <c r="C66" s="22"/>
      <c r="D66" s="8"/>
      <c r="E66" s="8">
        <v>3234</v>
      </c>
      <c r="F66" s="32" t="s">
        <v>81</v>
      </c>
      <c r="G66" s="58">
        <v>40954.74</v>
      </c>
      <c r="H66" s="58">
        <v>45900</v>
      </c>
      <c r="I66" s="59">
        <v>38577.99</v>
      </c>
      <c r="J66" s="61">
        <f t="shared" si="16"/>
        <v>94.196642439922712</v>
      </c>
      <c r="K66" s="61">
        <f t="shared" si="18"/>
        <v>84.04790849673202</v>
      </c>
    </row>
    <row r="67" spans="2:11" x14ac:dyDescent="0.25">
      <c r="B67" s="7"/>
      <c r="C67" s="22"/>
      <c r="D67" s="8"/>
      <c r="E67" s="8">
        <v>3235</v>
      </c>
      <c r="F67" s="32" t="s">
        <v>82</v>
      </c>
      <c r="G67" s="58">
        <v>582.5</v>
      </c>
      <c r="H67" s="58">
        <v>2500</v>
      </c>
      <c r="I67" s="59">
        <v>582.5</v>
      </c>
      <c r="J67" s="61">
        <f t="shared" si="16"/>
        <v>100</v>
      </c>
      <c r="K67" s="61">
        <f t="shared" si="18"/>
        <v>23.3</v>
      </c>
    </row>
    <row r="68" spans="2:11" x14ac:dyDescent="0.25">
      <c r="B68" s="7"/>
      <c r="C68" s="22"/>
      <c r="D68" s="8"/>
      <c r="E68" s="8">
        <v>3236</v>
      </c>
      <c r="F68" s="32" t="s">
        <v>83</v>
      </c>
      <c r="G68" s="58">
        <v>14596.77</v>
      </c>
      <c r="H68" s="58">
        <v>18000</v>
      </c>
      <c r="I68" s="59">
        <v>20457.490000000002</v>
      </c>
      <c r="J68" s="61">
        <f t="shared" si="16"/>
        <v>140.15080048531286</v>
      </c>
      <c r="K68" s="61">
        <f t="shared" si="18"/>
        <v>113.65272222222222</v>
      </c>
    </row>
    <row r="69" spans="2:11" x14ac:dyDescent="0.25">
      <c r="B69" s="7"/>
      <c r="C69" s="22"/>
      <c r="D69" s="8"/>
      <c r="E69" s="8">
        <v>3237</v>
      </c>
      <c r="F69" s="32" t="s">
        <v>84</v>
      </c>
      <c r="G69" s="58">
        <v>6340.8</v>
      </c>
      <c r="H69" s="58">
        <v>4000</v>
      </c>
      <c r="I69" s="59">
        <v>6626.22</v>
      </c>
      <c r="J69" s="61">
        <f t="shared" si="16"/>
        <v>104.50132475397427</v>
      </c>
      <c r="K69" s="61">
        <f t="shared" si="18"/>
        <v>165.65549999999999</v>
      </c>
    </row>
    <row r="70" spans="2:11" x14ac:dyDescent="0.25">
      <c r="B70" s="7"/>
      <c r="C70" s="22"/>
      <c r="D70" s="8"/>
      <c r="E70" s="8">
        <v>3238</v>
      </c>
      <c r="F70" s="32" t="s">
        <v>85</v>
      </c>
      <c r="G70" s="58">
        <v>7738.88</v>
      </c>
      <c r="H70" s="58">
        <v>13000</v>
      </c>
      <c r="I70" s="59">
        <v>13182.72</v>
      </c>
      <c r="J70" s="61">
        <f t="shared" si="16"/>
        <v>170.34402911015547</v>
      </c>
      <c r="K70" s="61">
        <f t="shared" si="18"/>
        <v>101.40553846153846</v>
      </c>
    </row>
    <row r="71" spans="2:11" x14ac:dyDescent="0.25">
      <c r="B71" s="7"/>
      <c r="C71" s="7"/>
      <c r="D71" s="8"/>
      <c r="E71" s="8">
        <v>3239</v>
      </c>
      <c r="F71" s="32" t="s">
        <v>86</v>
      </c>
      <c r="G71" s="58">
        <v>3412.46</v>
      </c>
      <c r="H71" s="58">
        <v>6300</v>
      </c>
      <c r="I71" s="59">
        <v>8192.36</v>
      </c>
      <c r="J71" s="61">
        <f t="shared" si="16"/>
        <v>240.07197153959314</v>
      </c>
      <c r="K71" s="61">
        <f t="shared" si="18"/>
        <v>130.03746031746033</v>
      </c>
    </row>
    <row r="72" spans="2:11" x14ac:dyDescent="0.25">
      <c r="B72" s="7"/>
      <c r="C72" s="7"/>
      <c r="D72" s="8">
        <v>329</v>
      </c>
      <c r="E72" s="8"/>
      <c r="F72" s="11" t="s">
        <v>87</v>
      </c>
      <c r="G72" s="58">
        <f>SUM(G73:G78)</f>
        <v>60589.7</v>
      </c>
      <c r="H72" s="58">
        <f t="shared" ref="H72:I72" si="27">SUM(H73:H78)</f>
        <v>70200</v>
      </c>
      <c r="I72" s="58">
        <f t="shared" si="27"/>
        <v>60846.459999999992</v>
      </c>
      <c r="J72" s="61">
        <f t="shared" ref="J72:J97" si="28">SUM(I72/G72*100)</f>
        <v>100.42376839627856</v>
      </c>
      <c r="K72" s="61">
        <f t="shared" si="18"/>
        <v>86.675868945868942</v>
      </c>
    </row>
    <row r="73" spans="2:11" x14ac:dyDescent="0.25">
      <c r="B73" s="7"/>
      <c r="C73" s="7"/>
      <c r="D73" s="8"/>
      <c r="E73" s="8">
        <v>3291</v>
      </c>
      <c r="F73" s="32" t="s">
        <v>88</v>
      </c>
      <c r="G73" s="58">
        <v>11929.76</v>
      </c>
      <c r="H73" s="58">
        <v>19100</v>
      </c>
      <c r="I73" s="59">
        <v>19814.099999999999</v>
      </c>
      <c r="J73" s="61">
        <f t="shared" si="28"/>
        <v>166.08967825002344</v>
      </c>
      <c r="K73" s="61">
        <f t="shared" si="18"/>
        <v>103.73874345549739</v>
      </c>
    </row>
    <row r="74" spans="2:11" x14ac:dyDescent="0.25">
      <c r="B74" s="7"/>
      <c r="C74" s="7"/>
      <c r="D74" s="8"/>
      <c r="E74" s="8">
        <v>3292</v>
      </c>
      <c r="F74" s="32" t="s">
        <v>89</v>
      </c>
      <c r="G74" s="58">
        <v>22033.7</v>
      </c>
      <c r="H74" s="58">
        <v>20000</v>
      </c>
      <c r="I74" s="59">
        <v>18967.8</v>
      </c>
      <c r="J74" s="61">
        <f t="shared" si="28"/>
        <v>86.085405537880604</v>
      </c>
      <c r="K74" s="61">
        <f t="shared" si="18"/>
        <v>94.838999999999999</v>
      </c>
    </row>
    <row r="75" spans="2:11" x14ac:dyDescent="0.25">
      <c r="B75" s="7"/>
      <c r="C75" s="7"/>
      <c r="D75" s="8"/>
      <c r="E75" s="8">
        <v>3293</v>
      </c>
      <c r="F75" s="32" t="s">
        <v>90</v>
      </c>
      <c r="G75" s="58">
        <v>504.81</v>
      </c>
      <c r="H75" s="58">
        <v>500</v>
      </c>
      <c r="I75" s="59">
        <v>399</v>
      </c>
      <c r="J75" s="61">
        <f t="shared" si="28"/>
        <v>79.039638675937482</v>
      </c>
      <c r="K75" s="61">
        <f t="shared" si="18"/>
        <v>79.800000000000011</v>
      </c>
    </row>
    <row r="76" spans="2:11" x14ac:dyDescent="0.25">
      <c r="B76" s="7"/>
      <c r="C76" s="7"/>
      <c r="D76" s="8"/>
      <c r="E76" s="8">
        <v>3294</v>
      </c>
      <c r="F76" s="32" t="s">
        <v>91</v>
      </c>
      <c r="G76" s="58">
        <v>80</v>
      </c>
      <c r="H76" s="58">
        <v>300</v>
      </c>
      <c r="I76" s="59">
        <v>160</v>
      </c>
      <c r="J76" s="61">
        <f t="shared" si="28"/>
        <v>200</v>
      </c>
      <c r="K76" s="61">
        <f t="shared" si="18"/>
        <v>53.333333333333336</v>
      </c>
    </row>
    <row r="77" spans="2:11" x14ac:dyDescent="0.25">
      <c r="B77" s="7"/>
      <c r="C77" s="7"/>
      <c r="D77" s="8"/>
      <c r="E77" s="8">
        <v>3295</v>
      </c>
      <c r="F77" s="32" t="s">
        <v>92</v>
      </c>
      <c r="G77" s="58">
        <v>9675.5300000000007</v>
      </c>
      <c r="H77" s="58">
        <v>300</v>
      </c>
      <c r="I77" s="59">
        <v>1399.78</v>
      </c>
      <c r="J77" s="61">
        <f t="shared" si="28"/>
        <v>14.467217816491706</v>
      </c>
      <c r="K77" s="61">
        <f t="shared" si="18"/>
        <v>466.59333333333331</v>
      </c>
    </row>
    <row r="78" spans="2:11" x14ac:dyDescent="0.25">
      <c r="B78" s="7"/>
      <c r="C78" s="7"/>
      <c r="D78" s="8"/>
      <c r="E78" s="8">
        <v>3299</v>
      </c>
      <c r="F78" s="32" t="s">
        <v>87</v>
      </c>
      <c r="G78" s="58">
        <v>16365.9</v>
      </c>
      <c r="H78" s="58">
        <v>30000</v>
      </c>
      <c r="I78" s="59">
        <v>20105.78</v>
      </c>
      <c r="J78" s="61">
        <f t="shared" si="28"/>
        <v>122.85166107577341</v>
      </c>
      <c r="K78" s="61">
        <f t="shared" si="18"/>
        <v>67.019266666666667</v>
      </c>
    </row>
    <row r="79" spans="2:11" x14ac:dyDescent="0.25">
      <c r="B79" s="22"/>
      <c r="C79" s="22">
        <v>34</v>
      </c>
      <c r="D79" s="33"/>
      <c r="E79" s="22"/>
      <c r="F79" s="9" t="s">
        <v>93</v>
      </c>
      <c r="G79" s="60">
        <f>SUM(G80)</f>
        <v>493.18</v>
      </c>
      <c r="H79" s="60">
        <f t="shared" ref="H79:I79" si="29">SUM(H80)</f>
        <v>40</v>
      </c>
      <c r="I79" s="60">
        <f t="shared" si="29"/>
        <v>18.690000000000001</v>
      </c>
      <c r="J79" s="61">
        <f t="shared" si="28"/>
        <v>3.7896913905673388</v>
      </c>
      <c r="K79" s="61">
        <f t="shared" si="18"/>
        <v>46.725000000000009</v>
      </c>
    </row>
    <row r="80" spans="2:11" x14ac:dyDescent="0.25">
      <c r="B80" s="7"/>
      <c r="C80" s="7"/>
      <c r="D80" s="8">
        <v>343</v>
      </c>
      <c r="E80" s="7"/>
      <c r="F80" s="11" t="s">
        <v>94</v>
      </c>
      <c r="G80" s="58">
        <f>SUM(G81:G83)</f>
        <v>493.18</v>
      </c>
      <c r="H80" s="58">
        <f t="shared" ref="H80:I80" si="30">SUM(H81:H83)</f>
        <v>40</v>
      </c>
      <c r="I80" s="58">
        <f t="shared" si="30"/>
        <v>18.690000000000001</v>
      </c>
      <c r="J80" s="61">
        <f t="shared" si="28"/>
        <v>3.7896913905673388</v>
      </c>
      <c r="K80" s="61">
        <f t="shared" si="18"/>
        <v>46.725000000000009</v>
      </c>
    </row>
    <row r="81" spans="2:11" x14ac:dyDescent="0.25">
      <c r="B81" s="7"/>
      <c r="C81" s="7"/>
      <c r="D81" s="8"/>
      <c r="E81" s="8">
        <v>3431</v>
      </c>
      <c r="F81" s="32" t="s">
        <v>95</v>
      </c>
      <c r="G81" s="58">
        <v>0</v>
      </c>
      <c r="H81" s="58">
        <v>0</v>
      </c>
      <c r="I81" s="59">
        <v>0</v>
      </c>
      <c r="J81" s="61"/>
      <c r="K81" s="61"/>
    </row>
    <row r="82" spans="2:11" x14ac:dyDescent="0.25">
      <c r="B82" s="7"/>
      <c r="C82" s="7"/>
      <c r="D82" s="8"/>
      <c r="E82" s="8">
        <v>3432</v>
      </c>
      <c r="F82" s="32" t="s">
        <v>96</v>
      </c>
      <c r="G82" s="58">
        <v>0</v>
      </c>
      <c r="H82" s="58">
        <v>0</v>
      </c>
      <c r="I82" s="59">
        <v>0</v>
      </c>
      <c r="J82" s="61"/>
      <c r="K82" s="61"/>
    </row>
    <row r="83" spans="2:11" x14ac:dyDescent="0.25">
      <c r="B83" s="7"/>
      <c r="C83" s="7"/>
      <c r="D83" s="8"/>
      <c r="E83" s="8">
        <v>3433</v>
      </c>
      <c r="F83" s="32" t="s">
        <v>97</v>
      </c>
      <c r="G83" s="58">
        <v>493.18</v>
      </c>
      <c r="H83" s="58">
        <v>40</v>
      </c>
      <c r="I83" s="59">
        <v>18.690000000000001</v>
      </c>
      <c r="J83" s="61">
        <f t="shared" si="28"/>
        <v>3.7896913905673388</v>
      </c>
      <c r="K83" s="61">
        <f t="shared" si="18"/>
        <v>46.725000000000009</v>
      </c>
    </row>
    <row r="84" spans="2:11" x14ac:dyDescent="0.25">
      <c r="B84" s="22"/>
      <c r="C84" s="22">
        <v>38</v>
      </c>
      <c r="D84" s="33"/>
      <c r="E84" s="22"/>
      <c r="F84" s="9" t="s">
        <v>149</v>
      </c>
      <c r="G84" s="60">
        <f>SUM(G85)</f>
        <v>0</v>
      </c>
      <c r="H84" s="60">
        <f t="shared" ref="H84:I84" si="31">SUM(H85)</f>
        <v>0</v>
      </c>
      <c r="I84" s="60">
        <f t="shared" si="31"/>
        <v>0</v>
      </c>
      <c r="J84" s="61"/>
      <c r="K84" s="61"/>
    </row>
    <row r="85" spans="2:11" x14ac:dyDescent="0.25">
      <c r="B85" s="7"/>
      <c r="C85" s="7"/>
      <c r="D85" s="8">
        <v>383</v>
      </c>
      <c r="E85" s="7"/>
      <c r="F85" s="11" t="s">
        <v>98</v>
      </c>
      <c r="G85" s="58">
        <f>SUM(G86:G87)</f>
        <v>0</v>
      </c>
      <c r="H85" s="58">
        <f t="shared" ref="H85:I85" si="32">SUM(H86:H87)</f>
        <v>0</v>
      </c>
      <c r="I85" s="58">
        <f t="shared" si="32"/>
        <v>0</v>
      </c>
      <c r="J85" s="61"/>
      <c r="K85" s="61"/>
    </row>
    <row r="86" spans="2:11" x14ac:dyDescent="0.25">
      <c r="B86" s="7"/>
      <c r="C86" s="7"/>
      <c r="D86" s="8"/>
      <c r="E86" s="8">
        <v>3831</v>
      </c>
      <c r="F86" s="32" t="s">
        <v>99</v>
      </c>
      <c r="G86" s="58"/>
      <c r="H86" s="58"/>
      <c r="I86" s="59"/>
      <c r="J86" s="61"/>
      <c r="K86" s="61"/>
    </row>
    <row r="87" spans="2:11" x14ac:dyDescent="0.25">
      <c r="B87" s="7"/>
      <c r="C87" s="7"/>
      <c r="D87" s="8"/>
      <c r="E87" s="8">
        <v>3835</v>
      </c>
      <c r="F87" s="32" t="s">
        <v>100</v>
      </c>
      <c r="G87" s="58"/>
      <c r="H87" s="58"/>
      <c r="I87" s="59"/>
      <c r="J87" s="61"/>
      <c r="K87" s="61"/>
    </row>
    <row r="88" spans="2:11" x14ac:dyDescent="0.25">
      <c r="B88" s="9">
        <v>4</v>
      </c>
      <c r="C88" s="9"/>
      <c r="D88" s="9"/>
      <c r="E88" s="9"/>
      <c r="F88" s="20" t="s">
        <v>6</v>
      </c>
      <c r="G88" s="60">
        <f>SUM(G89)</f>
        <v>65375.19</v>
      </c>
      <c r="H88" s="60">
        <f t="shared" ref="H88:I89" si="33">SUM(H89)</f>
        <v>78000</v>
      </c>
      <c r="I88" s="60">
        <f t="shared" si="33"/>
        <v>70193.760000000009</v>
      </c>
      <c r="J88" s="61">
        <f t="shared" si="28"/>
        <v>107.37064014651432</v>
      </c>
      <c r="K88" s="61">
        <f t="shared" si="18"/>
        <v>89.992000000000019</v>
      </c>
    </row>
    <row r="89" spans="2:11" ht="25.5" x14ac:dyDescent="0.25">
      <c r="B89" s="6"/>
      <c r="C89" s="6">
        <v>42</v>
      </c>
      <c r="D89" s="6"/>
      <c r="E89" s="6"/>
      <c r="F89" s="20" t="s">
        <v>101</v>
      </c>
      <c r="G89" s="60">
        <f>SUM(G90+G96)</f>
        <v>65375.19</v>
      </c>
      <c r="H89" s="60">
        <f t="shared" si="33"/>
        <v>78000</v>
      </c>
      <c r="I89" s="60">
        <f>SUM(I90+I96)</f>
        <v>70193.760000000009</v>
      </c>
      <c r="J89" s="61">
        <f t="shared" si="28"/>
        <v>107.37064014651432</v>
      </c>
      <c r="K89" s="61">
        <f t="shared" si="18"/>
        <v>89.992000000000019</v>
      </c>
    </row>
    <row r="90" spans="2:11" x14ac:dyDescent="0.25">
      <c r="B90" s="10"/>
      <c r="C90" s="10"/>
      <c r="D90" s="7">
        <v>422</v>
      </c>
      <c r="E90" s="7"/>
      <c r="F90" s="11" t="s">
        <v>102</v>
      </c>
      <c r="G90" s="58">
        <f>SUM(G91:G95)</f>
        <v>42046.14</v>
      </c>
      <c r="H90" s="58">
        <f t="shared" ref="H90:I90" si="34">SUM(H91:H95)</f>
        <v>78000</v>
      </c>
      <c r="I90" s="58">
        <f t="shared" si="34"/>
        <v>70193.760000000009</v>
      </c>
      <c r="J90" s="61">
        <f t="shared" si="28"/>
        <v>166.94459943290875</v>
      </c>
      <c r="K90" s="61">
        <f t="shared" si="18"/>
        <v>89.992000000000019</v>
      </c>
    </row>
    <row r="91" spans="2:11" x14ac:dyDescent="0.25">
      <c r="B91" s="10"/>
      <c r="C91" s="10"/>
      <c r="D91" s="7"/>
      <c r="E91" s="8">
        <v>4221</v>
      </c>
      <c r="F91" s="32" t="s">
        <v>103</v>
      </c>
      <c r="G91" s="58">
        <v>4733.03</v>
      </c>
      <c r="H91" s="58">
        <v>2000</v>
      </c>
      <c r="I91" s="59">
        <v>6602.73</v>
      </c>
      <c r="J91" s="61">
        <f t="shared" si="28"/>
        <v>139.50323577074306</v>
      </c>
      <c r="K91" s="61">
        <f t="shared" si="18"/>
        <v>330.13649999999996</v>
      </c>
    </row>
    <row r="92" spans="2:11" x14ac:dyDescent="0.25">
      <c r="B92" s="10"/>
      <c r="C92" s="10"/>
      <c r="D92" s="7"/>
      <c r="E92" s="8">
        <v>4222</v>
      </c>
      <c r="F92" s="32" t="s">
        <v>104</v>
      </c>
      <c r="G92" s="58">
        <v>678.9</v>
      </c>
      <c r="H92" s="58">
        <v>0</v>
      </c>
      <c r="I92" s="59">
        <v>409.97</v>
      </c>
      <c r="J92" s="61">
        <f t="shared" si="28"/>
        <v>60.387391368390055</v>
      </c>
      <c r="K92" s="61"/>
    </row>
    <row r="93" spans="2:11" x14ac:dyDescent="0.25">
      <c r="B93" s="10"/>
      <c r="C93" s="10"/>
      <c r="D93" s="7"/>
      <c r="E93" s="8">
        <v>4223</v>
      </c>
      <c r="F93" s="32" t="s">
        <v>105</v>
      </c>
      <c r="G93" s="58">
        <v>8900.5</v>
      </c>
      <c r="H93" s="58">
        <v>7000</v>
      </c>
      <c r="I93" s="59">
        <v>2842.13</v>
      </c>
      <c r="J93" s="61">
        <f t="shared" si="28"/>
        <v>31.932250997134993</v>
      </c>
      <c r="K93" s="61">
        <f t="shared" si="18"/>
        <v>40.601857142857142</v>
      </c>
    </row>
    <row r="94" spans="2:11" x14ac:dyDescent="0.25">
      <c r="B94" s="10"/>
      <c r="C94" s="10"/>
      <c r="D94" s="7"/>
      <c r="E94" s="8">
        <v>4226</v>
      </c>
      <c r="F94" s="32" t="s">
        <v>106</v>
      </c>
      <c r="G94" s="58">
        <v>764.6</v>
      </c>
      <c r="H94" s="58">
        <v>49000</v>
      </c>
      <c r="I94" s="59">
        <v>32987.5</v>
      </c>
      <c r="J94" s="61">
        <f t="shared" si="28"/>
        <v>4314.34737117447</v>
      </c>
      <c r="K94" s="61">
        <f t="shared" si="18"/>
        <v>67.321428571428584</v>
      </c>
    </row>
    <row r="95" spans="2:11" x14ac:dyDescent="0.25">
      <c r="B95" s="10"/>
      <c r="C95" s="10"/>
      <c r="D95" s="7"/>
      <c r="E95" s="8">
        <v>4227</v>
      </c>
      <c r="F95" s="32" t="s">
        <v>107</v>
      </c>
      <c r="G95" s="58">
        <v>26969.11</v>
      </c>
      <c r="H95" s="58">
        <v>20000</v>
      </c>
      <c r="I95" s="59">
        <v>27351.43</v>
      </c>
      <c r="J95" s="61">
        <f t="shared" si="28"/>
        <v>101.41762186442192</v>
      </c>
      <c r="K95" s="61">
        <f t="shared" si="18"/>
        <v>136.75715</v>
      </c>
    </row>
    <row r="96" spans="2:11" x14ac:dyDescent="0.25">
      <c r="B96" s="6"/>
      <c r="C96" s="6"/>
      <c r="D96" s="7">
        <v>423</v>
      </c>
      <c r="E96" s="8"/>
      <c r="F96" s="11" t="s">
        <v>180</v>
      </c>
      <c r="G96" s="58">
        <f>SUM(G97)</f>
        <v>23329.05</v>
      </c>
      <c r="H96" s="58">
        <f t="shared" ref="H96:J96" si="35">SUM(H97)</f>
        <v>0</v>
      </c>
      <c r="I96" s="58">
        <f t="shared" si="35"/>
        <v>0</v>
      </c>
      <c r="J96" s="58">
        <f t="shared" si="35"/>
        <v>0</v>
      </c>
      <c r="K96" s="61"/>
    </row>
    <row r="97" spans="2:11" x14ac:dyDescent="0.25">
      <c r="B97" s="27"/>
      <c r="C97" s="27"/>
      <c r="D97" s="27"/>
      <c r="E97" s="72">
        <v>4231</v>
      </c>
      <c r="F97" s="72" t="s">
        <v>180</v>
      </c>
      <c r="G97" s="59">
        <v>23329.05</v>
      </c>
      <c r="H97" s="59">
        <v>0</v>
      </c>
      <c r="I97" s="59">
        <v>0</v>
      </c>
      <c r="J97" s="61">
        <f t="shared" si="28"/>
        <v>0</v>
      </c>
      <c r="K97" s="61"/>
    </row>
  </sheetData>
  <mergeCells count="7">
    <mergeCell ref="B8:F8"/>
    <mergeCell ref="B9:F9"/>
    <mergeCell ref="B38:F38"/>
    <mergeCell ref="B39:F39"/>
    <mergeCell ref="B2:K2"/>
    <mergeCell ref="B4:K4"/>
    <mergeCell ref="B6:K6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4"/>
  <sheetViews>
    <sheetView topLeftCell="A19" workbookViewId="0">
      <selection activeCell="F32" sqref="F32:F33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94" t="s">
        <v>153</v>
      </c>
      <c r="C2" s="94"/>
      <c r="D2" s="94"/>
      <c r="E2" s="94"/>
      <c r="F2" s="94"/>
      <c r="G2" s="94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40" t="s">
        <v>7</v>
      </c>
      <c r="C4" s="40" t="s">
        <v>173</v>
      </c>
      <c r="D4" s="40" t="s">
        <v>193</v>
      </c>
      <c r="E4" s="40" t="s">
        <v>192</v>
      </c>
      <c r="F4" s="40" t="s">
        <v>17</v>
      </c>
      <c r="G4" s="40" t="s">
        <v>40</v>
      </c>
    </row>
    <row r="5" spans="2:7" x14ac:dyDescent="0.25">
      <c r="B5" s="40">
        <v>1</v>
      </c>
      <c r="C5" s="40">
        <v>2</v>
      </c>
      <c r="D5" s="40">
        <v>3</v>
      </c>
      <c r="E5" s="40">
        <v>4</v>
      </c>
      <c r="F5" s="40" t="s">
        <v>197</v>
      </c>
      <c r="G5" s="40" t="s">
        <v>198</v>
      </c>
    </row>
    <row r="6" spans="2:7" x14ac:dyDescent="0.25">
      <c r="B6" s="48" t="s">
        <v>33</v>
      </c>
      <c r="C6" s="60">
        <f>SUM(C7+C10+C12+C14+C17)</f>
        <v>5613890.2800000003</v>
      </c>
      <c r="D6" s="60">
        <f>SUM(D7+D10+D12+D14+D17)</f>
        <v>6481351.9100000001</v>
      </c>
      <c r="E6" s="60">
        <f>SUM(E7+E10+E12+E14+E17)</f>
        <v>6453530.7800000012</v>
      </c>
      <c r="F6" s="60">
        <f>SUM(E6/C6*100)</f>
        <v>114.9564821918821</v>
      </c>
      <c r="G6" s="60">
        <f>SUM(E6/D6*100)</f>
        <v>99.570751127444964</v>
      </c>
    </row>
    <row r="7" spans="2:7" x14ac:dyDescent="0.25">
      <c r="B7" s="6" t="s">
        <v>31</v>
      </c>
      <c r="C7" s="60">
        <f>SUM(C8:C9)</f>
        <v>4811130.28</v>
      </c>
      <c r="D7" s="60">
        <f>SUM(D8:D9)</f>
        <v>5663628.0599999996</v>
      </c>
      <c r="E7" s="60">
        <f>SUM(E8:E9)</f>
        <v>5660904.3200000003</v>
      </c>
      <c r="F7" s="60">
        <f t="shared" ref="F7:F34" si="0">SUM(E7/C7*100)</f>
        <v>117.66266948813534</v>
      </c>
      <c r="G7" s="60">
        <f t="shared" ref="G7:G34" si="1">SUM(E7/D7*100)</f>
        <v>99.951908211995132</v>
      </c>
    </row>
    <row r="8" spans="2:7" x14ac:dyDescent="0.25">
      <c r="B8" s="31" t="s">
        <v>30</v>
      </c>
      <c r="C8" s="58">
        <v>4720532.1900000004</v>
      </c>
      <c r="D8" s="58">
        <v>5448628.0599999996</v>
      </c>
      <c r="E8" s="59">
        <v>5445904.3200000003</v>
      </c>
      <c r="F8" s="60">
        <f t="shared" si="0"/>
        <v>115.36632101644454</v>
      </c>
      <c r="G8" s="60">
        <f t="shared" si="1"/>
        <v>99.950010535312643</v>
      </c>
    </row>
    <row r="9" spans="2:7" x14ac:dyDescent="0.25">
      <c r="B9" s="30" t="s">
        <v>110</v>
      </c>
      <c r="C9" s="58">
        <v>90598.09</v>
      </c>
      <c r="D9" s="58">
        <v>215000</v>
      </c>
      <c r="E9" s="59">
        <v>215000</v>
      </c>
      <c r="F9" s="60">
        <f t="shared" si="0"/>
        <v>237.31184619896513</v>
      </c>
      <c r="G9" s="60">
        <f t="shared" si="1"/>
        <v>100</v>
      </c>
    </row>
    <row r="10" spans="2:7" x14ac:dyDescent="0.25">
      <c r="B10" s="6" t="s">
        <v>26</v>
      </c>
      <c r="C10" s="60">
        <f>SUM(C11)</f>
        <v>1416.65</v>
      </c>
      <c r="D10" s="60">
        <f t="shared" ref="D10:E10" si="2">SUM(D11)</f>
        <v>20</v>
      </c>
      <c r="E10" s="60">
        <f t="shared" si="2"/>
        <v>0</v>
      </c>
      <c r="F10" s="60">
        <f t="shared" si="0"/>
        <v>0</v>
      </c>
      <c r="G10" s="60">
        <f t="shared" si="1"/>
        <v>0</v>
      </c>
    </row>
    <row r="11" spans="2:7" x14ac:dyDescent="0.25">
      <c r="B11" s="29" t="s">
        <v>25</v>
      </c>
      <c r="C11" s="58">
        <v>1416.65</v>
      </c>
      <c r="D11" s="58">
        <v>20</v>
      </c>
      <c r="E11" s="59">
        <v>0</v>
      </c>
      <c r="F11" s="60">
        <f t="shared" si="0"/>
        <v>0</v>
      </c>
      <c r="G11" s="60">
        <f t="shared" si="1"/>
        <v>0</v>
      </c>
    </row>
    <row r="12" spans="2:7" x14ac:dyDescent="0.25">
      <c r="B12" s="76" t="s">
        <v>190</v>
      </c>
      <c r="C12" s="60">
        <f>SUM(C13)</f>
        <v>599393.55000000005</v>
      </c>
      <c r="D12" s="60">
        <f t="shared" ref="D12:E12" si="3">SUM(D13)</f>
        <v>561910.12</v>
      </c>
      <c r="E12" s="60">
        <f t="shared" si="3"/>
        <v>635065.37</v>
      </c>
      <c r="F12" s="60">
        <f t="shared" si="0"/>
        <v>105.95131862863722</v>
      </c>
      <c r="G12" s="60">
        <f t="shared" si="1"/>
        <v>113.01903051683782</v>
      </c>
    </row>
    <row r="13" spans="2:7" x14ac:dyDescent="0.25">
      <c r="B13" s="47" t="s">
        <v>109</v>
      </c>
      <c r="C13" s="58">
        <v>599393.55000000005</v>
      </c>
      <c r="D13" s="58">
        <v>561910.12</v>
      </c>
      <c r="E13" s="59">
        <v>635065.37</v>
      </c>
      <c r="F13" s="60">
        <f t="shared" si="0"/>
        <v>105.95131862863722</v>
      </c>
      <c r="G13" s="60">
        <f t="shared" si="1"/>
        <v>113.01903051683782</v>
      </c>
    </row>
    <row r="14" spans="2:7" x14ac:dyDescent="0.25">
      <c r="B14" s="6" t="s">
        <v>111</v>
      </c>
      <c r="C14" s="60">
        <f>SUM(C15:C16)</f>
        <v>201949.8</v>
      </c>
      <c r="D14" s="60">
        <f t="shared" ref="D14:E14" si="4">SUM(D15:D16)</f>
        <v>255684.83</v>
      </c>
      <c r="E14" s="60">
        <f t="shared" si="4"/>
        <v>157452.19</v>
      </c>
      <c r="F14" s="60">
        <f t="shared" si="0"/>
        <v>77.96600442288134</v>
      </c>
      <c r="G14" s="60">
        <f t="shared" si="1"/>
        <v>61.580575585966521</v>
      </c>
    </row>
    <row r="15" spans="2:7" x14ac:dyDescent="0.25">
      <c r="B15" s="47" t="s">
        <v>175</v>
      </c>
      <c r="C15" s="58">
        <v>184250</v>
      </c>
      <c r="D15" s="58">
        <v>232684.83</v>
      </c>
      <c r="E15" s="59">
        <v>145972.99</v>
      </c>
      <c r="F15" s="60">
        <f t="shared" si="0"/>
        <v>79.22550339213025</v>
      </c>
      <c r="G15" s="60">
        <f t="shared" si="1"/>
        <v>62.734210047126837</v>
      </c>
    </row>
    <row r="16" spans="2:7" x14ac:dyDescent="0.25">
      <c r="B16" s="29" t="s">
        <v>112</v>
      </c>
      <c r="C16" s="58">
        <v>17699.8</v>
      </c>
      <c r="D16" s="58">
        <v>23000</v>
      </c>
      <c r="E16" s="59">
        <v>11479.2</v>
      </c>
      <c r="F16" s="60">
        <f t="shared" si="0"/>
        <v>64.854970112656645</v>
      </c>
      <c r="G16" s="60">
        <f t="shared" si="1"/>
        <v>49.909565217391304</v>
      </c>
    </row>
    <row r="17" spans="2:7" x14ac:dyDescent="0.25">
      <c r="B17" s="69" t="s">
        <v>201</v>
      </c>
      <c r="C17" s="58">
        <f>SUM(C18)</f>
        <v>0</v>
      </c>
      <c r="D17" s="58">
        <f t="shared" ref="D17:E17" si="5">SUM(D18)</f>
        <v>108.9</v>
      </c>
      <c r="E17" s="58">
        <f t="shared" si="5"/>
        <v>108.9</v>
      </c>
      <c r="F17" s="60"/>
      <c r="G17" s="60">
        <f t="shared" si="1"/>
        <v>100</v>
      </c>
    </row>
    <row r="18" spans="2:7" x14ac:dyDescent="0.25">
      <c r="B18" s="63" t="s">
        <v>203</v>
      </c>
      <c r="C18" s="58">
        <v>0</v>
      </c>
      <c r="D18" s="58">
        <v>108.9</v>
      </c>
      <c r="E18" s="59">
        <v>108.9</v>
      </c>
      <c r="F18" s="60"/>
      <c r="G18" s="60">
        <f t="shared" si="1"/>
        <v>100</v>
      </c>
    </row>
    <row r="19" spans="2:7" x14ac:dyDescent="0.25">
      <c r="B19" s="20" t="s">
        <v>158</v>
      </c>
      <c r="C19" s="60">
        <v>13992.82</v>
      </c>
      <c r="D19" s="60">
        <v>5657.66</v>
      </c>
      <c r="E19" s="61"/>
      <c r="F19" s="60">
        <f t="shared" si="0"/>
        <v>0</v>
      </c>
      <c r="G19" s="60">
        <f t="shared" si="1"/>
        <v>0</v>
      </c>
    </row>
    <row r="20" spans="2:7" ht="15.75" customHeight="1" x14ac:dyDescent="0.25">
      <c r="B20" s="48" t="s">
        <v>32</v>
      </c>
      <c r="C20" s="60">
        <f>SUM(C21+C25+C27+C29+C32)</f>
        <v>5716824.5999999996</v>
      </c>
      <c r="D20" s="60">
        <f>SUM(D21+D25+D27+D29+D32)</f>
        <v>6481351.9100000011</v>
      </c>
      <c r="E20" s="60">
        <f>SUM(E21+E25+E27+E29+E32)</f>
        <v>6314098.54</v>
      </c>
      <c r="F20" s="60">
        <f t="shared" si="0"/>
        <v>110.44765200597548</v>
      </c>
      <c r="G20" s="60">
        <f t="shared" si="1"/>
        <v>97.419467846793694</v>
      </c>
    </row>
    <row r="21" spans="2:7" ht="15.75" customHeight="1" x14ac:dyDescent="0.25">
      <c r="B21" s="6" t="s">
        <v>31</v>
      </c>
      <c r="C21" s="60">
        <f>SUM(C22:C24)</f>
        <v>4905729.4399999995</v>
      </c>
      <c r="D21" s="60">
        <f>SUM(D22:D24)</f>
        <v>5663628.0600000005</v>
      </c>
      <c r="E21" s="60">
        <f>SUM(E22:E24)</f>
        <v>5661590.4699999997</v>
      </c>
      <c r="F21" s="60">
        <f t="shared" si="0"/>
        <v>115.40771946852415</v>
      </c>
      <c r="G21" s="60">
        <f t="shared" si="1"/>
        <v>99.96402323778301</v>
      </c>
    </row>
    <row r="22" spans="2:7" ht="25.5" x14ac:dyDescent="0.25">
      <c r="B22" s="31" t="s">
        <v>157</v>
      </c>
      <c r="C22" s="58">
        <v>4761702.22</v>
      </c>
      <c r="D22" s="58">
        <v>5406839.3300000001</v>
      </c>
      <c r="E22" s="59">
        <v>5390283.0599999996</v>
      </c>
      <c r="F22" s="60">
        <f t="shared" si="0"/>
        <v>113.20075911844818</v>
      </c>
      <c r="G22" s="60">
        <f t="shared" si="1"/>
        <v>99.693790235116893</v>
      </c>
    </row>
    <row r="23" spans="2:7" ht="25.5" x14ac:dyDescent="0.25">
      <c r="B23" s="29" t="s">
        <v>171</v>
      </c>
      <c r="C23" s="58">
        <v>53429.13</v>
      </c>
      <c r="D23" s="58">
        <v>41788.730000000003</v>
      </c>
      <c r="E23" s="59">
        <v>56307.41</v>
      </c>
      <c r="F23" s="60">
        <f t="shared" si="0"/>
        <v>105.38709876054506</v>
      </c>
      <c r="G23" s="60">
        <f t="shared" si="1"/>
        <v>134.74305153566524</v>
      </c>
    </row>
    <row r="24" spans="2:7" x14ac:dyDescent="0.25">
      <c r="B24" s="30" t="s">
        <v>110</v>
      </c>
      <c r="C24" s="58">
        <v>90598.09</v>
      </c>
      <c r="D24" s="58">
        <v>215000</v>
      </c>
      <c r="E24" s="59">
        <v>215000</v>
      </c>
      <c r="F24" s="60">
        <f t="shared" si="0"/>
        <v>237.31184619896513</v>
      </c>
      <c r="G24" s="60">
        <f t="shared" si="1"/>
        <v>100</v>
      </c>
    </row>
    <row r="25" spans="2:7" x14ac:dyDescent="0.25">
      <c r="B25" s="6" t="s">
        <v>26</v>
      </c>
      <c r="C25" s="60">
        <f>SUM(C26)</f>
        <v>1416.65</v>
      </c>
      <c r="D25" s="60">
        <f t="shared" ref="D25:E25" si="6">SUM(D26)</f>
        <v>20</v>
      </c>
      <c r="E25" s="60">
        <f t="shared" si="6"/>
        <v>0</v>
      </c>
      <c r="F25" s="60">
        <f t="shared" si="0"/>
        <v>0</v>
      </c>
      <c r="G25" s="60">
        <f t="shared" si="1"/>
        <v>0</v>
      </c>
    </row>
    <row r="26" spans="2:7" x14ac:dyDescent="0.25">
      <c r="B26" s="29" t="s">
        <v>25</v>
      </c>
      <c r="C26" s="58">
        <v>1416.65</v>
      </c>
      <c r="D26" s="58">
        <v>20</v>
      </c>
      <c r="E26" s="59">
        <v>0</v>
      </c>
      <c r="F26" s="60">
        <f t="shared" si="0"/>
        <v>0</v>
      </c>
      <c r="G26" s="60">
        <f t="shared" si="1"/>
        <v>0</v>
      </c>
    </row>
    <row r="27" spans="2:7" x14ac:dyDescent="0.25">
      <c r="B27" s="20" t="s">
        <v>190</v>
      </c>
      <c r="C27" s="58">
        <f>SUM(C28)</f>
        <v>607728.71</v>
      </c>
      <c r="D27" s="58">
        <f t="shared" ref="D27:E27" si="7">SUM(D28)</f>
        <v>561910.12</v>
      </c>
      <c r="E27" s="58">
        <f t="shared" si="7"/>
        <v>494946.98</v>
      </c>
      <c r="F27" s="60">
        <f t="shared" si="0"/>
        <v>81.442092804863535</v>
      </c>
      <c r="G27" s="60">
        <f t="shared" si="1"/>
        <v>88.082944653141325</v>
      </c>
    </row>
    <row r="28" spans="2:7" x14ac:dyDescent="0.25">
      <c r="B28" s="29" t="s">
        <v>108</v>
      </c>
      <c r="C28" s="58">
        <v>607728.71</v>
      </c>
      <c r="D28" s="58">
        <v>561910.12</v>
      </c>
      <c r="E28" s="59">
        <v>494946.98</v>
      </c>
      <c r="F28" s="60">
        <f t="shared" si="0"/>
        <v>81.442092804863535</v>
      </c>
      <c r="G28" s="60">
        <f t="shared" si="1"/>
        <v>88.082944653141325</v>
      </c>
    </row>
    <row r="29" spans="2:7" x14ac:dyDescent="0.25">
      <c r="B29" s="20" t="s">
        <v>111</v>
      </c>
      <c r="C29" s="60">
        <f>SUM(C30:C31)</f>
        <v>201949.8</v>
      </c>
      <c r="D29" s="60">
        <f t="shared" ref="D29:E29" si="8">SUM(D30:D31)</f>
        <v>255684.83</v>
      </c>
      <c r="E29" s="60">
        <f t="shared" si="8"/>
        <v>157452.19</v>
      </c>
      <c r="F29" s="60">
        <f t="shared" si="0"/>
        <v>77.96600442288134</v>
      </c>
      <c r="G29" s="60">
        <f t="shared" si="1"/>
        <v>61.580575585966521</v>
      </c>
    </row>
    <row r="30" spans="2:7" x14ac:dyDescent="0.25">
      <c r="B30" s="63" t="s">
        <v>175</v>
      </c>
      <c r="C30" s="58">
        <v>184250</v>
      </c>
      <c r="D30" s="58">
        <v>232684.83</v>
      </c>
      <c r="E30" s="59">
        <v>145972.99</v>
      </c>
      <c r="F30" s="60">
        <f t="shared" si="0"/>
        <v>79.22550339213025</v>
      </c>
      <c r="G30" s="60">
        <f t="shared" si="1"/>
        <v>62.734210047126837</v>
      </c>
    </row>
    <row r="31" spans="2:7" x14ac:dyDescent="0.25">
      <c r="B31" s="29" t="s">
        <v>112</v>
      </c>
      <c r="C31" s="58">
        <v>17699.8</v>
      </c>
      <c r="D31" s="58">
        <v>23000</v>
      </c>
      <c r="E31" s="59">
        <v>11479.2</v>
      </c>
      <c r="F31" s="60">
        <f t="shared" si="0"/>
        <v>64.854970112656645</v>
      </c>
      <c r="G31" s="60">
        <f t="shared" si="1"/>
        <v>49.909565217391304</v>
      </c>
    </row>
    <row r="32" spans="2:7" x14ac:dyDescent="0.25">
      <c r="B32" s="20" t="s">
        <v>202</v>
      </c>
      <c r="C32" s="58">
        <f>SUM(C33)</f>
        <v>0</v>
      </c>
      <c r="D32" s="58">
        <f t="shared" ref="D32:E32" si="9">SUM(D33)</f>
        <v>108.9</v>
      </c>
      <c r="E32" s="58">
        <f t="shared" si="9"/>
        <v>108.9</v>
      </c>
      <c r="F32" s="60"/>
      <c r="G32" s="60">
        <f t="shared" si="1"/>
        <v>100</v>
      </c>
    </row>
    <row r="33" spans="2:7" x14ac:dyDescent="0.25">
      <c r="B33" s="69" t="s">
        <v>204</v>
      </c>
      <c r="C33" s="58">
        <v>0</v>
      </c>
      <c r="D33" s="58">
        <v>108.9</v>
      </c>
      <c r="E33" s="59">
        <v>108.9</v>
      </c>
      <c r="F33" s="60"/>
      <c r="G33" s="60">
        <f t="shared" si="1"/>
        <v>100</v>
      </c>
    </row>
    <row r="34" spans="2:7" x14ac:dyDescent="0.25">
      <c r="B34" s="6" t="s">
        <v>113</v>
      </c>
      <c r="C34" s="60">
        <v>88941.5</v>
      </c>
      <c r="D34" s="60">
        <v>94599.16</v>
      </c>
      <c r="E34" s="61">
        <v>0</v>
      </c>
      <c r="F34" s="60">
        <f t="shared" si="0"/>
        <v>0</v>
      </c>
      <c r="G34" s="60">
        <f t="shared" si="1"/>
        <v>0</v>
      </c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3"/>
  <sheetViews>
    <sheetView topLeftCell="C1" workbookViewId="0">
      <selection activeCell="E10" sqref="E1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94" t="s">
        <v>159</v>
      </c>
      <c r="C2" s="94"/>
      <c r="D2" s="94"/>
      <c r="E2" s="94"/>
      <c r="F2" s="94"/>
      <c r="G2" s="94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40" t="s">
        <v>7</v>
      </c>
      <c r="C4" s="40" t="s">
        <v>174</v>
      </c>
      <c r="D4" s="40" t="s">
        <v>193</v>
      </c>
      <c r="E4" s="40" t="s">
        <v>194</v>
      </c>
      <c r="F4" s="40" t="s">
        <v>17</v>
      </c>
      <c r="G4" s="40" t="s">
        <v>40</v>
      </c>
    </row>
    <row r="5" spans="2:7" x14ac:dyDescent="0.25">
      <c r="B5" s="40">
        <v>1</v>
      </c>
      <c r="C5" s="40">
        <v>2</v>
      </c>
      <c r="D5" s="40">
        <v>3</v>
      </c>
      <c r="E5" s="40">
        <v>4</v>
      </c>
      <c r="F5" s="40" t="s">
        <v>197</v>
      </c>
      <c r="G5" s="40" t="s">
        <v>198</v>
      </c>
    </row>
    <row r="6" spans="2:7" ht="15.75" customHeight="1" x14ac:dyDescent="0.25">
      <c r="B6" s="6" t="s">
        <v>32</v>
      </c>
      <c r="C6" s="60">
        <f>SUM(C7)</f>
        <v>5716824.6000000006</v>
      </c>
      <c r="D6" s="60">
        <f t="shared" ref="D6:E6" si="0">SUM(D7)</f>
        <v>6392410.4100000001</v>
      </c>
      <c r="E6" s="60">
        <f t="shared" si="0"/>
        <v>6314098.54</v>
      </c>
      <c r="F6" s="61">
        <f>SUM(E6/C6*100)</f>
        <v>110.44765200597548</v>
      </c>
      <c r="G6" s="61">
        <f>SUM(E6/D6*100)</f>
        <v>98.774924246454944</v>
      </c>
    </row>
    <row r="7" spans="2:7" ht="15.75" customHeight="1" x14ac:dyDescent="0.25">
      <c r="B7" s="6" t="s">
        <v>114</v>
      </c>
      <c r="C7" s="60">
        <f>SUM(C8)</f>
        <v>5716824.6000000006</v>
      </c>
      <c r="D7" s="60">
        <f t="shared" ref="D7:E7" si="1">SUM(D8)</f>
        <v>6392410.4100000001</v>
      </c>
      <c r="E7" s="60">
        <f t="shared" si="1"/>
        <v>6314098.54</v>
      </c>
      <c r="F7" s="61">
        <f>SUM(E7/C7*100)</f>
        <v>110.44765200597548</v>
      </c>
      <c r="G7" s="61">
        <f t="shared" ref="G7:G10" si="2">SUM(E7/D7*100)</f>
        <v>98.774924246454944</v>
      </c>
    </row>
    <row r="8" spans="2:7" x14ac:dyDescent="0.25">
      <c r="B8" s="47" t="s">
        <v>115</v>
      </c>
      <c r="C8" s="58">
        <f>SUM(C9:C10)</f>
        <v>5716824.6000000006</v>
      </c>
      <c r="D8" s="58">
        <f t="shared" ref="D8:E8" si="3">SUM(D9:D10)</f>
        <v>6392410.4100000001</v>
      </c>
      <c r="E8" s="58">
        <f t="shared" si="3"/>
        <v>6314098.54</v>
      </c>
      <c r="F8" s="61">
        <f>SUM(E8/C8*100)</f>
        <v>110.44765200597548</v>
      </c>
      <c r="G8" s="61">
        <f t="shared" si="2"/>
        <v>98.774924246454944</v>
      </c>
    </row>
    <row r="9" spans="2:7" x14ac:dyDescent="0.25">
      <c r="B9" s="32" t="s">
        <v>116</v>
      </c>
      <c r="C9" s="58">
        <v>5487117.1600000001</v>
      </c>
      <c r="D9" s="58">
        <v>6144410.4100000001</v>
      </c>
      <c r="E9" s="59">
        <v>6042955.9500000002</v>
      </c>
      <c r="F9" s="61">
        <f>SUM(E9/C9*100)</f>
        <v>110.12988740338834</v>
      </c>
      <c r="G9" s="61">
        <f t="shared" si="2"/>
        <v>98.348833277235457</v>
      </c>
    </row>
    <row r="10" spans="2:7" x14ac:dyDescent="0.25">
      <c r="B10" s="11" t="s">
        <v>117</v>
      </c>
      <c r="C10" s="58">
        <v>229707.44</v>
      </c>
      <c r="D10" s="58">
        <v>248000</v>
      </c>
      <c r="E10" s="59">
        <v>271142.59000000003</v>
      </c>
      <c r="F10" s="61">
        <f>SUM(E10/C10*100)</f>
        <v>118.03822723373698</v>
      </c>
      <c r="G10" s="61">
        <f t="shared" si="2"/>
        <v>109.33168951612903</v>
      </c>
    </row>
    <row r="11" spans="2:7" x14ac:dyDescent="0.25">
      <c r="B11" s="6"/>
      <c r="C11" s="58"/>
      <c r="D11" s="58"/>
      <c r="E11" s="59"/>
      <c r="F11" s="59"/>
      <c r="G11" s="59"/>
    </row>
    <row r="12" spans="2:7" x14ac:dyDescent="0.25">
      <c r="B12" s="29"/>
      <c r="C12" s="58"/>
      <c r="D12" s="58"/>
      <c r="E12" s="59"/>
      <c r="F12" s="59"/>
      <c r="G12" s="59"/>
    </row>
    <row r="13" spans="2:7" x14ac:dyDescent="0.25">
      <c r="B13" s="10"/>
      <c r="C13" s="58"/>
      <c r="D13" s="58"/>
      <c r="E13" s="59"/>
      <c r="F13" s="59"/>
      <c r="G13" s="59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26"/>
  <sheetViews>
    <sheetView workbookViewId="0">
      <selection activeCell="F32" sqref="F3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94" t="s">
        <v>156</v>
      </c>
      <c r="C2" s="94"/>
      <c r="D2" s="94"/>
      <c r="E2" s="94"/>
      <c r="F2" s="94"/>
      <c r="G2" s="94"/>
    </row>
    <row r="3" spans="2:7" ht="18" x14ac:dyDescent="0.25">
      <c r="B3" s="2"/>
      <c r="C3" s="2"/>
      <c r="D3" s="2"/>
      <c r="E3" s="3"/>
      <c r="F3" s="3"/>
      <c r="G3" s="3"/>
    </row>
    <row r="4" spans="2:7" ht="25.5" x14ac:dyDescent="0.25">
      <c r="B4" s="40" t="s">
        <v>7</v>
      </c>
      <c r="C4" s="40" t="s">
        <v>173</v>
      </c>
      <c r="D4" s="40" t="s">
        <v>193</v>
      </c>
      <c r="E4" s="40" t="s">
        <v>192</v>
      </c>
      <c r="F4" s="40" t="s">
        <v>17</v>
      </c>
      <c r="G4" s="40" t="s">
        <v>40</v>
      </c>
    </row>
    <row r="5" spans="2:7" x14ac:dyDescent="0.25">
      <c r="B5" s="40">
        <v>1</v>
      </c>
      <c r="C5" s="40">
        <v>2</v>
      </c>
      <c r="D5" s="40">
        <v>3</v>
      </c>
      <c r="E5" s="40">
        <v>4</v>
      </c>
      <c r="F5" s="40" t="s">
        <v>197</v>
      </c>
      <c r="G5" s="40" t="s">
        <v>198</v>
      </c>
    </row>
    <row r="6" spans="2:7" x14ac:dyDescent="0.25">
      <c r="B6" s="6" t="s">
        <v>38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2:7" x14ac:dyDescent="0.25">
      <c r="B7" s="6" t="s">
        <v>31</v>
      </c>
      <c r="C7" s="5"/>
      <c r="D7" s="5"/>
      <c r="E7" s="27"/>
      <c r="F7" s="27"/>
      <c r="G7" s="27"/>
    </row>
    <row r="8" spans="2:7" x14ac:dyDescent="0.25">
      <c r="B8" s="31" t="s">
        <v>30</v>
      </c>
      <c r="C8" s="5"/>
      <c r="D8" s="5"/>
      <c r="E8" s="27"/>
      <c r="F8" s="27"/>
      <c r="G8" s="27"/>
    </row>
    <row r="9" spans="2:7" x14ac:dyDescent="0.25">
      <c r="B9" s="30" t="s">
        <v>29</v>
      </c>
      <c r="C9" s="5"/>
      <c r="D9" s="5"/>
      <c r="E9" s="27"/>
      <c r="F9" s="27"/>
      <c r="G9" s="27"/>
    </row>
    <row r="10" spans="2:7" x14ac:dyDescent="0.25">
      <c r="B10" s="30" t="s">
        <v>20</v>
      </c>
      <c r="C10" s="5"/>
      <c r="D10" s="5"/>
      <c r="E10" s="27"/>
      <c r="F10" s="27"/>
      <c r="G10" s="27"/>
    </row>
    <row r="11" spans="2:7" x14ac:dyDescent="0.25">
      <c r="B11" s="6" t="s">
        <v>28</v>
      </c>
      <c r="C11" s="5"/>
      <c r="D11" s="5"/>
      <c r="E11" s="27"/>
      <c r="F11" s="27"/>
      <c r="G11" s="27"/>
    </row>
    <row r="12" spans="2:7" x14ac:dyDescent="0.25">
      <c r="B12" s="29" t="s">
        <v>27</v>
      </c>
      <c r="C12" s="5"/>
      <c r="D12" s="5"/>
      <c r="E12" s="27"/>
      <c r="F12" s="27"/>
      <c r="G12" s="27"/>
    </row>
    <row r="13" spans="2:7" x14ac:dyDescent="0.25">
      <c r="B13" s="6" t="s">
        <v>26</v>
      </c>
      <c r="C13" s="5"/>
      <c r="D13" s="5"/>
      <c r="E13" s="27"/>
      <c r="F13" s="27"/>
      <c r="G13" s="27"/>
    </row>
    <row r="14" spans="2:7" x14ac:dyDescent="0.25">
      <c r="B14" s="29" t="s">
        <v>25</v>
      </c>
      <c r="C14" s="5"/>
      <c r="D14" s="5"/>
      <c r="E14" s="27"/>
      <c r="F14" s="27"/>
      <c r="G14" s="27"/>
    </row>
    <row r="15" spans="2:7" x14ac:dyDescent="0.25">
      <c r="B15" s="10" t="s">
        <v>16</v>
      </c>
      <c r="C15" s="5"/>
      <c r="D15" s="5"/>
      <c r="E15" s="27"/>
      <c r="F15" s="27"/>
      <c r="G15" s="27"/>
    </row>
    <row r="16" spans="2:7" x14ac:dyDescent="0.25">
      <c r="B16" s="29"/>
      <c r="C16" s="5"/>
      <c r="D16" s="5"/>
      <c r="E16" s="27"/>
      <c r="F16" s="27"/>
      <c r="G16" s="27"/>
    </row>
    <row r="17" spans="2:7" ht="15.75" customHeight="1" x14ac:dyDescent="0.25">
      <c r="B17" s="6" t="s">
        <v>39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2:7" ht="15.75" customHeight="1" x14ac:dyDescent="0.25">
      <c r="B18" s="6" t="s">
        <v>31</v>
      </c>
      <c r="C18" s="5"/>
      <c r="D18" s="5"/>
      <c r="E18" s="27"/>
      <c r="F18" s="27"/>
      <c r="G18" s="27"/>
    </row>
    <row r="19" spans="2:7" x14ac:dyDescent="0.25">
      <c r="B19" s="31" t="s">
        <v>30</v>
      </c>
      <c r="C19" s="5"/>
      <c r="D19" s="5"/>
      <c r="E19" s="27"/>
      <c r="F19" s="27"/>
      <c r="G19" s="27"/>
    </row>
    <row r="20" spans="2:7" x14ac:dyDescent="0.25">
      <c r="B20" s="30" t="s">
        <v>29</v>
      </c>
      <c r="C20" s="5"/>
      <c r="D20" s="5"/>
      <c r="E20" s="27"/>
      <c r="F20" s="27"/>
      <c r="G20" s="27"/>
    </row>
    <row r="21" spans="2:7" x14ac:dyDescent="0.25">
      <c r="B21" s="30" t="s">
        <v>20</v>
      </c>
      <c r="C21" s="5"/>
      <c r="D21" s="5"/>
      <c r="E21" s="27"/>
      <c r="F21" s="27"/>
      <c r="G21" s="27"/>
    </row>
    <row r="22" spans="2:7" x14ac:dyDescent="0.25">
      <c r="B22" s="6" t="s">
        <v>28</v>
      </c>
      <c r="C22" s="5"/>
      <c r="D22" s="5"/>
      <c r="E22" s="27"/>
      <c r="F22" s="27"/>
      <c r="G22" s="27"/>
    </row>
    <row r="23" spans="2:7" x14ac:dyDescent="0.25">
      <c r="B23" s="29" t="s">
        <v>27</v>
      </c>
      <c r="C23" s="5"/>
      <c r="D23" s="5"/>
      <c r="E23" s="27"/>
      <c r="F23" s="27"/>
      <c r="G23" s="27"/>
    </row>
    <row r="24" spans="2:7" x14ac:dyDescent="0.25">
      <c r="B24" s="6" t="s">
        <v>26</v>
      </c>
      <c r="C24" s="5"/>
      <c r="D24" s="5"/>
      <c r="E24" s="27"/>
      <c r="F24" s="27"/>
      <c r="G24" s="27"/>
    </row>
    <row r="25" spans="2:7" x14ac:dyDescent="0.25">
      <c r="B25" s="29" t="s">
        <v>25</v>
      </c>
      <c r="C25" s="5"/>
      <c r="D25" s="5"/>
      <c r="E25" s="27"/>
      <c r="F25" s="27"/>
      <c r="G25" s="27"/>
    </row>
    <row r="26" spans="2:7" x14ac:dyDescent="0.25">
      <c r="B26" s="10" t="s">
        <v>16</v>
      </c>
      <c r="C26" s="5"/>
      <c r="D26" s="5"/>
      <c r="E26" s="27"/>
      <c r="F26" s="27"/>
      <c r="G26" s="27"/>
    </row>
  </sheetData>
  <mergeCells count="1">
    <mergeCell ref="B2:G2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16"/>
  <sheetViews>
    <sheetView topLeftCell="H1" workbookViewId="0">
      <selection activeCell="H10" sqref="H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8" customHeight="1" x14ac:dyDescent="0.25">
      <c r="B2" s="94" t="s">
        <v>154</v>
      </c>
      <c r="C2" s="94"/>
      <c r="D2" s="94"/>
      <c r="E2" s="94"/>
      <c r="F2" s="94"/>
      <c r="G2" s="94"/>
      <c r="H2" s="94"/>
      <c r="I2" s="94"/>
      <c r="J2" s="94"/>
      <c r="K2" s="94"/>
    </row>
    <row r="3" spans="2:11" ht="15.75" customHeight="1" x14ac:dyDescent="0.25">
      <c r="B3" s="94" t="s">
        <v>155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18" x14ac:dyDescent="0.25">
      <c r="B4" s="2"/>
      <c r="C4" s="2"/>
      <c r="D4" s="2"/>
      <c r="E4" s="2"/>
      <c r="F4" s="2"/>
      <c r="G4" s="2"/>
      <c r="H4" s="2"/>
      <c r="I4" s="3"/>
      <c r="J4" s="3"/>
      <c r="K4" s="3"/>
    </row>
    <row r="5" spans="2:11" ht="25.5" customHeight="1" x14ac:dyDescent="0.25">
      <c r="B5" s="103" t="s">
        <v>7</v>
      </c>
      <c r="C5" s="104"/>
      <c r="D5" s="104"/>
      <c r="E5" s="104"/>
      <c r="F5" s="105"/>
      <c r="G5" s="42" t="s">
        <v>173</v>
      </c>
      <c r="H5" s="40" t="s">
        <v>193</v>
      </c>
      <c r="I5" s="42" t="s">
        <v>192</v>
      </c>
      <c r="J5" s="42" t="s">
        <v>17</v>
      </c>
      <c r="K5" s="42" t="s">
        <v>40</v>
      </c>
    </row>
    <row r="6" spans="2:11" x14ac:dyDescent="0.25">
      <c r="B6" s="103">
        <v>1</v>
      </c>
      <c r="C6" s="104"/>
      <c r="D6" s="104"/>
      <c r="E6" s="104"/>
      <c r="F6" s="105"/>
      <c r="G6" s="42">
        <v>2</v>
      </c>
      <c r="H6" s="42">
        <v>3</v>
      </c>
      <c r="I6" s="42">
        <v>4</v>
      </c>
      <c r="J6" s="42" t="s">
        <v>197</v>
      </c>
      <c r="K6" s="42" t="s">
        <v>198</v>
      </c>
    </row>
    <row r="7" spans="2:11" ht="25.5" x14ac:dyDescent="0.25">
      <c r="B7" s="6">
        <v>8</v>
      </c>
      <c r="C7" s="6"/>
      <c r="D7" s="6"/>
      <c r="E7" s="6"/>
      <c r="F7" s="6" t="s">
        <v>9</v>
      </c>
      <c r="G7" s="5">
        <v>0</v>
      </c>
      <c r="H7" s="5">
        <v>0</v>
      </c>
      <c r="I7" s="27">
        <v>0</v>
      </c>
      <c r="J7" s="27">
        <v>0</v>
      </c>
      <c r="K7" s="27">
        <v>0</v>
      </c>
    </row>
    <row r="8" spans="2:11" x14ac:dyDescent="0.25">
      <c r="B8" s="6"/>
      <c r="C8" s="10">
        <v>84</v>
      </c>
      <c r="D8" s="10"/>
      <c r="E8" s="10"/>
      <c r="F8" s="10" t="s">
        <v>14</v>
      </c>
      <c r="G8" s="5"/>
      <c r="H8" s="5"/>
      <c r="I8" s="27"/>
      <c r="J8" s="27"/>
      <c r="K8" s="27"/>
    </row>
    <row r="9" spans="2:11" ht="51" x14ac:dyDescent="0.25">
      <c r="B9" s="7"/>
      <c r="C9" s="7"/>
      <c r="D9" s="7">
        <v>841</v>
      </c>
      <c r="E9" s="7"/>
      <c r="F9" s="28" t="s">
        <v>34</v>
      </c>
      <c r="G9" s="5"/>
      <c r="H9" s="5"/>
      <c r="I9" s="27"/>
      <c r="J9" s="27"/>
      <c r="K9" s="27"/>
    </row>
    <row r="10" spans="2:11" ht="25.5" x14ac:dyDescent="0.25">
      <c r="B10" s="7"/>
      <c r="C10" s="7"/>
      <c r="D10" s="7"/>
      <c r="E10" s="7">
        <v>8413</v>
      </c>
      <c r="F10" s="28" t="s">
        <v>35</v>
      </c>
      <c r="G10" s="5"/>
      <c r="H10" s="5"/>
      <c r="I10" s="27"/>
      <c r="J10" s="27"/>
      <c r="K10" s="27"/>
    </row>
    <row r="11" spans="2:11" x14ac:dyDescent="0.25">
      <c r="B11" s="7"/>
      <c r="C11" s="7"/>
      <c r="D11" s="7"/>
      <c r="E11" s="8" t="s">
        <v>20</v>
      </c>
      <c r="F11" s="12"/>
      <c r="G11" s="5"/>
      <c r="H11" s="5"/>
      <c r="I11" s="27"/>
      <c r="J11" s="27"/>
      <c r="K11" s="27"/>
    </row>
    <row r="12" spans="2:11" ht="25.5" x14ac:dyDescent="0.25">
      <c r="B12" s="9">
        <v>5</v>
      </c>
      <c r="C12" s="9"/>
      <c r="D12" s="9"/>
      <c r="E12" s="9"/>
      <c r="F12" s="20" t="s">
        <v>10</v>
      </c>
      <c r="G12" s="5">
        <v>0</v>
      </c>
      <c r="H12" s="5">
        <v>0</v>
      </c>
      <c r="I12" s="27">
        <v>0</v>
      </c>
      <c r="J12" s="27">
        <v>0</v>
      </c>
      <c r="K12" s="27">
        <v>0</v>
      </c>
    </row>
    <row r="13" spans="2:11" ht="25.5" x14ac:dyDescent="0.25">
      <c r="B13" s="10"/>
      <c r="C13" s="10">
        <v>54</v>
      </c>
      <c r="D13" s="10"/>
      <c r="E13" s="10"/>
      <c r="F13" s="21" t="s">
        <v>15</v>
      </c>
      <c r="G13" s="5"/>
      <c r="H13" s="5"/>
      <c r="I13" s="27"/>
      <c r="J13" s="27"/>
      <c r="K13" s="27"/>
    </row>
    <row r="14" spans="2:11" ht="63.75" x14ac:dyDescent="0.25">
      <c r="B14" s="10"/>
      <c r="C14" s="10"/>
      <c r="D14" s="10">
        <v>541</v>
      </c>
      <c r="E14" s="28"/>
      <c r="F14" s="28" t="s">
        <v>36</v>
      </c>
      <c r="G14" s="5"/>
      <c r="H14" s="5"/>
      <c r="I14" s="27"/>
      <c r="J14" s="27"/>
      <c r="K14" s="27"/>
    </row>
    <row r="15" spans="2:11" ht="38.25" x14ac:dyDescent="0.25">
      <c r="B15" s="10"/>
      <c r="C15" s="10"/>
      <c r="D15" s="10"/>
      <c r="E15" s="28">
        <v>5413</v>
      </c>
      <c r="F15" s="28" t="s">
        <v>37</v>
      </c>
      <c r="G15" s="5"/>
      <c r="H15" s="5"/>
      <c r="I15" s="27"/>
      <c r="J15" s="27"/>
      <c r="K15" s="27"/>
    </row>
    <row r="16" spans="2:11" x14ac:dyDescent="0.25">
      <c r="B16" s="11" t="s">
        <v>16</v>
      </c>
      <c r="C16" s="9"/>
      <c r="D16" s="9"/>
      <c r="E16" s="9"/>
      <c r="F16" s="20" t="s">
        <v>20</v>
      </c>
      <c r="G16" s="5"/>
      <c r="H16" s="5"/>
      <c r="I16" s="27"/>
      <c r="J16" s="27"/>
      <c r="K16" s="27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16"/>
  <sheetViews>
    <sheetView topLeftCell="B1" workbookViewId="0">
      <selection activeCell="H102" sqref="H102:H10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9" customWidth="1"/>
    <col min="5" max="5" width="37.42578125" customWidth="1"/>
    <col min="6" max="7" width="25.28515625" customWidth="1"/>
    <col min="8" max="8" width="15.7109375" customWidth="1"/>
  </cols>
  <sheetData>
    <row r="1" spans="2:8" ht="18" x14ac:dyDescent="0.25">
      <c r="B1" s="2"/>
      <c r="C1" s="2"/>
      <c r="D1" s="2"/>
      <c r="E1" s="2"/>
      <c r="F1" s="2"/>
      <c r="G1" s="2"/>
      <c r="H1" s="3"/>
    </row>
    <row r="2" spans="2:8" ht="18" customHeight="1" x14ac:dyDescent="0.25">
      <c r="B2" s="94" t="s">
        <v>11</v>
      </c>
      <c r="C2" s="118"/>
      <c r="D2" s="118"/>
      <c r="E2" s="118"/>
      <c r="F2" s="118"/>
      <c r="G2" s="118"/>
      <c r="H2" s="118"/>
    </row>
    <row r="3" spans="2:8" ht="18" x14ac:dyDescent="0.25">
      <c r="B3" s="2"/>
      <c r="C3" s="2"/>
      <c r="D3" s="2"/>
      <c r="E3" s="2"/>
      <c r="F3" s="2"/>
      <c r="G3" s="2"/>
      <c r="H3" s="3"/>
    </row>
    <row r="4" spans="2:8" ht="15.75" x14ac:dyDescent="0.25">
      <c r="B4" s="122" t="s">
        <v>53</v>
      </c>
      <c r="C4" s="122"/>
      <c r="D4" s="122"/>
      <c r="E4" s="122"/>
      <c r="F4" s="122"/>
      <c r="G4" s="122"/>
      <c r="H4" s="122"/>
    </row>
    <row r="5" spans="2:8" ht="18" x14ac:dyDescent="0.25">
      <c r="B5" s="2"/>
      <c r="C5" s="2"/>
      <c r="D5" s="2"/>
      <c r="E5" s="2"/>
      <c r="F5" s="2"/>
      <c r="G5" s="2"/>
      <c r="H5" s="3"/>
    </row>
    <row r="6" spans="2:8" ht="25.5" x14ac:dyDescent="0.25">
      <c r="B6" s="103" t="s">
        <v>7</v>
      </c>
      <c r="C6" s="104"/>
      <c r="D6" s="104"/>
      <c r="E6" s="105"/>
      <c r="F6" s="40" t="s">
        <v>193</v>
      </c>
      <c r="G6" s="40" t="s">
        <v>195</v>
      </c>
      <c r="H6" s="40" t="s">
        <v>40</v>
      </c>
    </row>
    <row r="7" spans="2:8" s="26" customFormat="1" ht="15.75" customHeight="1" x14ac:dyDescent="0.2">
      <c r="B7" s="123">
        <v>1</v>
      </c>
      <c r="C7" s="124"/>
      <c r="D7" s="124"/>
      <c r="E7" s="125"/>
      <c r="F7" s="41">
        <v>2</v>
      </c>
      <c r="G7" s="41">
        <v>3</v>
      </c>
      <c r="H7" s="41" t="s">
        <v>196</v>
      </c>
    </row>
    <row r="8" spans="2:8" s="43" customFormat="1" ht="23.25" customHeight="1" x14ac:dyDescent="0.25">
      <c r="B8" s="126" t="s">
        <v>160</v>
      </c>
      <c r="C8" s="127"/>
      <c r="D8" s="128"/>
      <c r="E8" s="56" t="s">
        <v>118</v>
      </c>
      <c r="F8" s="64"/>
      <c r="G8" s="65"/>
      <c r="H8" s="65"/>
    </row>
    <row r="9" spans="2:8" s="43" customFormat="1" ht="26.25" customHeight="1" x14ac:dyDescent="0.25">
      <c r="B9" s="126" t="s">
        <v>119</v>
      </c>
      <c r="C9" s="127"/>
      <c r="D9" s="128"/>
      <c r="E9" s="56" t="s">
        <v>135</v>
      </c>
      <c r="F9" s="64"/>
      <c r="G9" s="65"/>
      <c r="H9" s="65"/>
    </row>
    <row r="10" spans="2:8" s="43" customFormat="1" ht="30" customHeight="1" x14ac:dyDescent="0.25">
      <c r="B10" s="129" t="s">
        <v>120</v>
      </c>
      <c r="C10" s="130"/>
      <c r="D10" s="131"/>
      <c r="E10" s="56" t="s">
        <v>135</v>
      </c>
      <c r="F10" s="64"/>
      <c r="G10" s="65"/>
      <c r="H10" s="65"/>
    </row>
    <row r="11" spans="2:8" s="43" customFormat="1" ht="21.75" customHeight="1" x14ac:dyDescent="0.25">
      <c r="B11" s="119" t="s">
        <v>121</v>
      </c>
      <c r="C11" s="120"/>
      <c r="D11" s="121"/>
      <c r="E11" s="56" t="s">
        <v>136</v>
      </c>
      <c r="F11" s="68">
        <f>SUM(F12+F105+F116)</f>
        <v>5716824.5999999996</v>
      </c>
      <c r="G11" s="68">
        <f>SUM(G12+G105+G116)</f>
        <v>6314098.5400000019</v>
      </c>
      <c r="H11" s="71">
        <f>SUM(G11/F11*100)</f>
        <v>110.44765200597553</v>
      </c>
    </row>
    <row r="12" spans="2:8" s="43" customFormat="1" ht="39" customHeight="1" x14ac:dyDescent="0.25">
      <c r="B12" s="112" t="s">
        <v>122</v>
      </c>
      <c r="C12" s="113"/>
      <c r="D12" s="114"/>
      <c r="E12" s="56" t="s">
        <v>137</v>
      </c>
      <c r="F12" s="68">
        <f>SUM(F13+F29+F75+F78+F86)</f>
        <v>5621973.9500000002</v>
      </c>
      <c r="G12" s="68">
        <f>SUM(G13+G29+G75+G78+G86)</f>
        <v>6215197.2600000016</v>
      </c>
      <c r="H12" s="71">
        <f t="shared" ref="H12:H74" si="0">SUM(G12/F12*100)</f>
        <v>110.55186870796514</v>
      </c>
    </row>
    <row r="13" spans="2:8" s="43" customFormat="1" ht="30" customHeight="1" x14ac:dyDescent="0.25">
      <c r="B13" s="109" t="s">
        <v>123</v>
      </c>
      <c r="C13" s="110"/>
      <c r="D13" s="111"/>
      <c r="E13" s="56" t="s">
        <v>5</v>
      </c>
      <c r="F13" s="68">
        <f>SUM(F14+F19+F23+F26)</f>
        <v>4673059.51</v>
      </c>
      <c r="G13" s="68">
        <f>SUM(G14+G19+G23+G26)</f>
        <v>5139535.2800000012</v>
      </c>
      <c r="H13" s="71">
        <f t="shared" si="0"/>
        <v>109.9822347436787</v>
      </c>
    </row>
    <row r="14" spans="2:8" s="43" customFormat="1" ht="15" customHeight="1" x14ac:dyDescent="0.25">
      <c r="B14" s="115" t="s">
        <v>124</v>
      </c>
      <c r="C14" s="116"/>
      <c r="D14" s="117"/>
      <c r="E14" s="46" t="s">
        <v>138</v>
      </c>
      <c r="F14" s="64">
        <f>SUM(F15)</f>
        <v>4472399.92</v>
      </c>
      <c r="G14" s="64">
        <f t="shared" ref="G14" si="1">SUM(G15)</f>
        <v>4993562.290000001</v>
      </c>
      <c r="H14" s="71">
        <f t="shared" si="0"/>
        <v>111.65285706382002</v>
      </c>
    </row>
    <row r="15" spans="2:8" s="43" customFormat="1" ht="15" customHeight="1" x14ac:dyDescent="0.25">
      <c r="B15" s="106">
        <v>31</v>
      </c>
      <c r="C15" s="107"/>
      <c r="D15" s="108"/>
      <c r="E15" s="46" t="s">
        <v>5</v>
      </c>
      <c r="F15" s="64">
        <f>SUM(F16:F18)</f>
        <v>4472399.92</v>
      </c>
      <c r="G15" s="64">
        <f t="shared" ref="G15" si="2">SUM(G16:G18)</f>
        <v>4993562.290000001</v>
      </c>
      <c r="H15" s="71">
        <f t="shared" si="0"/>
        <v>111.65285706382002</v>
      </c>
    </row>
    <row r="16" spans="2:8" s="43" customFormat="1" ht="15" customHeight="1" x14ac:dyDescent="0.25">
      <c r="B16" s="57"/>
      <c r="C16" s="54"/>
      <c r="D16" s="51">
        <v>3111</v>
      </c>
      <c r="E16" s="46" t="s">
        <v>22</v>
      </c>
      <c r="F16" s="64">
        <v>3550090.58</v>
      </c>
      <c r="G16" s="65">
        <v>3979424.18</v>
      </c>
      <c r="H16" s="71">
        <f t="shared" si="0"/>
        <v>112.09359565129743</v>
      </c>
    </row>
    <row r="17" spans="2:8" s="43" customFormat="1" ht="15" customHeight="1" x14ac:dyDescent="0.25">
      <c r="B17" s="57"/>
      <c r="C17" s="54"/>
      <c r="D17" s="51">
        <v>3121</v>
      </c>
      <c r="E17" s="46" t="s">
        <v>65</v>
      </c>
      <c r="F17" s="64">
        <v>306148.94</v>
      </c>
      <c r="G17" s="65">
        <v>333453.92</v>
      </c>
      <c r="H17" s="71">
        <f t="shared" si="0"/>
        <v>108.91885498607311</v>
      </c>
    </row>
    <row r="18" spans="2:8" s="43" customFormat="1" ht="15" customHeight="1" x14ac:dyDescent="0.25">
      <c r="B18" s="57"/>
      <c r="C18" s="54"/>
      <c r="D18" s="51">
        <v>3132</v>
      </c>
      <c r="E18" s="46" t="s">
        <v>67</v>
      </c>
      <c r="F18" s="64">
        <v>616160.4</v>
      </c>
      <c r="G18" s="65">
        <v>680684.19</v>
      </c>
      <c r="H18" s="71">
        <f t="shared" si="0"/>
        <v>110.47191445604099</v>
      </c>
    </row>
    <row r="19" spans="2:8" s="43" customFormat="1" ht="15" customHeight="1" x14ac:dyDescent="0.25">
      <c r="B19" s="57"/>
      <c r="C19" s="54" t="s">
        <v>128</v>
      </c>
      <c r="D19" s="51"/>
      <c r="E19" s="46" t="s">
        <v>141</v>
      </c>
      <c r="F19" s="64">
        <f>SUM(F20)</f>
        <v>2416.77</v>
      </c>
      <c r="G19" s="64">
        <f t="shared" ref="G19" si="3">SUM(G20)</f>
        <v>0</v>
      </c>
      <c r="H19" s="71">
        <f t="shared" si="0"/>
        <v>0</v>
      </c>
    </row>
    <row r="20" spans="2:8" s="43" customFormat="1" ht="15" customHeight="1" x14ac:dyDescent="0.25">
      <c r="B20" s="57"/>
      <c r="C20" s="54"/>
      <c r="D20" s="51">
        <v>31</v>
      </c>
      <c r="E20" s="46" t="s">
        <v>5</v>
      </c>
      <c r="F20" s="64">
        <f>SUM(F21:F22)</f>
        <v>2416.77</v>
      </c>
      <c r="G20" s="64">
        <f t="shared" ref="G20" si="4">SUM(G21:G22)</f>
        <v>0</v>
      </c>
      <c r="H20" s="71">
        <f t="shared" si="0"/>
        <v>0</v>
      </c>
    </row>
    <row r="21" spans="2:8" s="43" customFormat="1" ht="15" customHeight="1" x14ac:dyDescent="0.25">
      <c r="B21" s="57"/>
      <c r="C21" s="54"/>
      <c r="D21" s="51">
        <v>3111</v>
      </c>
      <c r="E21" s="46" t="s">
        <v>183</v>
      </c>
      <c r="F21" s="64">
        <v>92.72</v>
      </c>
      <c r="G21" s="64">
        <v>0</v>
      </c>
      <c r="H21" s="71">
        <f t="shared" si="0"/>
        <v>0</v>
      </c>
    </row>
    <row r="22" spans="2:8" s="43" customFormat="1" ht="15" customHeight="1" x14ac:dyDescent="0.25">
      <c r="B22" s="57"/>
      <c r="C22" s="54"/>
      <c r="D22" s="51">
        <v>3132</v>
      </c>
      <c r="E22" s="46" t="s">
        <v>185</v>
      </c>
      <c r="F22" s="64">
        <v>2324.0500000000002</v>
      </c>
      <c r="G22" s="64">
        <v>0</v>
      </c>
      <c r="H22" s="71">
        <f t="shared" si="0"/>
        <v>0</v>
      </c>
    </row>
    <row r="23" spans="2:8" s="43" customFormat="1" ht="15" customHeight="1" x14ac:dyDescent="0.25">
      <c r="B23" s="57" t="s">
        <v>184</v>
      </c>
      <c r="C23" s="54" t="s">
        <v>181</v>
      </c>
      <c r="D23" s="51"/>
      <c r="E23" s="46" t="s">
        <v>182</v>
      </c>
      <c r="F23" s="64">
        <f>SUM(F24)</f>
        <v>13992.82</v>
      </c>
      <c r="G23" s="64">
        <f t="shared" ref="G23" si="5">SUM(G24)</f>
        <v>0</v>
      </c>
      <c r="H23" s="71">
        <f t="shared" si="0"/>
        <v>0</v>
      </c>
    </row>
    <row r="24" spans="2:8" s="43" customFormat="1" ht="15" customHeight="1" x14ac:dyDescent="0.25">
      <c r="B24" s="57"/>
      <c r="C24" s="54"/>
      <c r="D24" s="51">
        <v>31</v>
      </c>
      <c r="E24" s="46" t="s">
        <v>5</v>
      </c>
      <c r="F24" s="64">
        <f>SUM(F25)</f>
        <v>13992.82</v>
      </c>
      <c r="G24" s="64">
        <f t="shared" ref="G24" si="6">SUM(G25)</f>
        <v>0</v>
      </c>
      <c r="H24" s="71">
        <f t="shared" si="0"/>
        <v>0</v>
      </c>
    </row>
    <row r="25" spans="2:8" s="43" customFormat="1" ht="15" customHeight="1" x14ac:dyDescent="0.25">
      <c r="B25" s="57"/>
      <c r="C25" s="54"/>
      <c r="D25" s="51">
        <v>3111</v>
      </c>
      <c r="E25" s="46" t="s">
        <v>183</v>
      </c>
      <c r="F25" s="64">
        <v>13992.82</v>
      </c>
      <c r="G25" s="64">
        <v>0</v>
      </c>
      <c r="H25" s="71">
        <f t="shared" si="0"/>
        <v>0</v>
      </c>
    </row>
    <row r="26" spans="2:8" s="43" customFormat="1" ht="15" customHeight="1" x14ac:dyDescent="0.25">
      <c r="B26" s="57"/>
      <c r="C26" s="54"/>
      <c r="D26" s="51" t="s">
        <v>176</v>
      </c>
      <c r="E26" s="46" t="s">
        <v>177</v>
      </c>
      <c r="F26" s="64">
        <f t="shared" ref="F26:G27" si="7">SUM(F27)</f>
        <v>184250</v>
      </c>
      <c r="G26" s="64">
        <f t="shared" si="7"/>
        <v>145972.99</v>
      </c>
      <c r="H26" s="71">
        <f t="shared" si="0"/>
        <v>79.22550339213025</v>
      </c>
    </row>
    <row r="27" spans="2:8" s="43" customFormat="1" ht="15" customHeight="1" x14ac:dyDescent="0.25">
      <c r="B27" s="57"/>
      <c r="C27" s="54"/>
      <c r="D27" s="51">
        <v>31</v>
      </c>
      <c r="E27" s="46" t="s">
        <v>5</v>
      </c>
      <c r="F27" s="64">
        <f t="shared" si="7"/>
        <v>184250</v>
      </c>
      <c r="G27" s="64">
        <f t="shared" si="7"/>
        <v>145972.99</v>
      </c>
      <c r="H27" s="71">
        <f t="shared" si="0"/>
        <v>79.22550339213025</v>
      </c>
    </row>
    <row r="28" spans="2:8" s="43" customFormat="1" ht="15" customHeight="1" x14ac:dyDescent="0.25">
      <c r="B28" s="57"/>
      <c r="C28" s="54"/>
      <c r="D28" s="51">
        <v>3111</v>
      </c>
      <c r="E28" s="46" t="s">
        <v>22</v>
      </c>
      <c r="F28" s="64">
        <v>184250</v>
      </c>
      <c r="G28" s="64">
        <v>145972.99</v>
      </c>
      <c r="H28" s="71">
        <f t="shared" si="0"/>
        <v>79.22550339213025</v>
      </c>
    </row>
    <row r="29" spans="2:8" s="43" customFormat="1" ht="30" customHeight="1" x14ac:dyDescent="0.25">
      <c r="B29" s="109" t="s">
        <v>125</v>
      </c>
      <c r="C29" s="110"/>
      <c r="D29" s="111"/>
      <c r="E29" s="56" t="s">
        <v>13</v>
      </c>
      <c r="F29" s="68">
        <f>SUM(F30+F37+F42+F69+F72)</f>
        <v>883046.07000000018</v>
      </c>
      <c r="G29" s="68">
        <f>SUM(G30+G37+G42+G69+G72)</f>
        <v>999791.86999999988</v>
      </c>
      <c r="H29" s="71">
        <f t="shared" si="0"/>
        <v>113.2208051160909</v>
      </c>
    </row>
    <row r="30" spans="2:8" s="43" customFormat="1" ht="15" customHeight="1" x14ac:dyDescent="0.25">
      <c r="B30" s="115" t="s">
        <v>126</v>
      </c>
      <c r="C30" s="116"/>
      <c r="D30" s="117"/>
      <c r="E30" s="46" t="s">
        <v>139</v>
      </c>
      <c r="F30" s="64">
        <f>SUM(F31)</f>
        <v>212280.77999999997</v>
      </c>
      <c r="G30" s="64">
        <f t="shared" ref="G30" si="8">SUM(G31)</f>
        <v>295126.90000000002</v>
      </c>
      <c r="H30" s="71">
        <f t="shared" si="0"/>
        <v>139.02667024306209</v>
      </c>
    </row>
    <row r="31" spans="2:8" s="43" customFormat="1" ht="15" customHeight="1" x14ac:dyDescent="0.25">
      <c r="B31" s="49"/>
      <c r="C31" s="50"/>
      <c r="D31" s="51">
        <v>32</v>
      </c>
      <c r="E31" s="46" t="s">
        <v>13</v>
      </c>
      <c r="F31" s="64">
        <f>SUM(F32:F36)</f>
        <v>212280.77999999997</v>
      </c>
      <c r="G31" s="64">
        <f>SUM(G32:G36)</f>
        <v>295126.90000000002</v>
      </c>
      <c r="H31" s="71">
        <f t="shared" si="0"/>
        <v>139.02667024306209</v>
      </c>
    </row>
    <row r="32" spans="2:8" s="43" customFormat="1" ht="15" customHeight="1" x14ac:dyDescent="0.25">
      <c r="B32" s="49"/>
      <c r="C32" s="50"/>
      <c r="D32" s="51">
        <v>3212</v>
      </c>
      <c r="E32" s="46" t="s">
        <v>161</v>
      </c>
      <c r="F32" s="64">
        <v>102878.87</v>
      </c>
      <c r="G32" s="65">
        <v>107132.74</v>
      </c>
      <c r="H32" s="71">
        <f t="shared" si="0"/>
        <v>104.13483351829196</v>
      </c>
    </row>
    <row r="33" spans="2:8" s="43" customFormat="1" ht="15" customHeight="1" x14ac:dyDescent="0.25">
      <c r="B33" s="49"/>
      <c r="C33" s="50"/>
      <c r="D33" s="51">
        <v>3222</v>
      </c>
      <c r="E33" s="46" t="s">
        <v>73</v>
      </c>
      <c r="F33" s="64">
        <v>0</v>
      </c>
      <c r="G33" s="64">
        <v>123395</v>
      </c>
      <c r="H33" s="71"/>
    </row>
    <row r="34" spans="2:8" s="43" customFormat="1" ht="15" customHeight="1" x14ac:dyDescent="0.25">
      <c r="B34" s="49"/>
      <c r="C34" s="50"/>
      <c r="D34" s="51">
        <v>3223</v>
      </c>
      <c r="E34" s="46" t="s">
        <v>74</v>
      </c>
      <c r="F34" s="64">
        <v>0</v>
      </c>
      <c r="G34" s="64">
        <v>64599.16</v>
      </c>
      <c r="H34" s="71"/>
    </row>
    <row r="35" spans="2:8" s="43" customFormat="1" ht="15" customHeight="1" x14ac:dyDescent="0.25">
      <c r="B35" s="49"/>
      <c r="C35" s="50"/>
      <c r="D35" s="51">
        <v>3224</v>
      </c>
      <c r="E35" s="46" t="s">
        <v>163</v>
      </c>
      <c r="F35" s="64">
        <v>21671.37</v>
      </c>
      <c r="G35" s="64">
        <v>0</v>
      </c>
      <c r="H35" s="71">
        <f t="shared" si="0"/>
        <v>0</v>
      </c>
    </row>
    <row r="36" spans="2:8" s="43" customFormat="1" ht="15" customHeight="1" x14ac:dyDescent="0.25">
      <c r="B36" s="49"/>
      <c r="C36" s="50"/>
      <c r="D36" s="51">
        <v>3232</v>
      </c>
      <c r="E36" s="46" t="s">
        <v>79</v>
      </c>
      <c r="F36" s="64">
        <v>87730.54</v>
      </c>
      <c r="G36" s="64">
        <v>0</v>
      </c>
      <c r="H36" s="71">
        <f t="shared" si="0"/>
        <v>0</v>
      </c>
    </row>
    <row r="37" spans="2:8" s="43" customFormat="1" ht="24" customHeight="1" x14ac:dyDescent="0.25">
      <c r="B37" s="49"/>
      <c r="C37" s="50"/>
      <c r="D37" s="51" t="s">
        <v>127</v>
      </c>
      <c r="E37" s="46" t="s">
        <v>140</v>
      </c>
      <c r="F37" s="64">
        <f>SUM(F38)</f>
        <v>90598.09</v>
      </c>
      <c r="G37" s="64">
        <f t="shared" ref="G37" si="9">SUM(G38)</f>
        <v>215000</v>
      </c>
      <c r="H37" s="71">
        <f t="shared" si="0"/>
        <v>237.31184619896513</v>
      </c>
    </row>
    <row r="38" spans="2:8" s="43" customFormat="1" ht="15" customHeight="1" x14ac:dyDescent="0.25">
      <c r="B38" s="49"/>
      <c r="C38" s="50"/>
      <c r="D38" s="51">
        <v>32</v>
      </c>
      <c r="E38" s="46" t="s">
        <v>13</v>
      </c>
      <c r="F38" s="64">
        <f>SUM(F39:F41)</f>
        <v>90598.09</v>
      </c>
      <c r="G38" s="64">
        <f>SUM(G39:G41)</f>
        <v>215000</v>
      </c>
      <c r="H38" s="71">
        <f t="shared" si="0"/>
        <v>237.31184619896513</v>
      </c>
    </row>
    <row r="39" spans="2:8" s="43" customFormat="1" ht="15" customHeight="1" x14ac:dyDescent="0.25">
      <c r="B39" s="49"/>
      <c r="C39" s="50"/>
      <c r="D39" s="51">
        <v>3232</v>
      </c>
      <c r="E39" s="46" t="s">
        <v>79</v>
      </c>
      <c r="F39" s="64">
        <v>90598.09</v>
      </c>
      <c r="G39" s="65">
        <v>211563</v>
      </c>
      <c r="H39" s="71">
        <f t="shared" si="0"/>
        <v>233.51816798786817</v>
      </c>
    </row>
    <row r="40" spans="2:8" s="43" customFormat="1" ht="15" customHeight="1" x14ac:dyDescent="0.25">
      <c r="B40" s="49"/>
      <c r="C40" s="50"/>
      <c r="D40" s="51">
        <v>3239</v>
      </c>
      <c r="E40" s="46" t="s">
        <v>86</v>
      </c>
      <c r="F40" s="64">
        <v>0</v>
      </c>
      <c r="G40" s="64">
        <v>2614.5</v>
      </c>
      <c r="H40" s="71"/>
    </row>
    <row r="41" spans="2:8" s="43" customFormat="1" ht="15" customHeight="1" x14ac:dyDescent="0.25">
      <c r="B41" s="49"/>
      <c r="C41" s="50"/>
      <c r="D41" s="51">
        <v>3299</v>
      </c>
      <c r="E41" s="46" t="s">
        <v>87</v>
      </c>
      <c r="F41" s="64">
        <v>0</v>
      </c>
      <c r="G41" s="64">
        <v>822.5</v>
      </c>
      <c r="H41" s="71"/>
    </row>
    <row r="42" spans="2:8" s="43" customFormat="1" ht="15" customHeight="1" x14ac:dyDescent="0.25">
      <c r="B42" s="49"/>
      <c r="C42" s="50"/>
      <c r="D42" s="51" t="s">
        <v>128</v>
      </c>
      <c r="E42" s="46" t="s">
        <v>141</v>
      </c>
      <c r="F42" s="64">
        <f>SUM(F43)</f>
        <v>561543.93000000017</v>
      </c>
      <c r="G42" s="64">
        <f t="shared" ref="G42" si="10">SUM(G43)</f>
        <v>478185.7699999999</v>
      </c>
      <c r="H42" s="71">
        <f t="shared" si="0"/>
        <v>85.155540725015015</v>
      </c>
    </row>
    <row r="43" spans="2:8" x14ac:dyDescent="0.25">
      <c r="B43" s="49"/>
      <c r="C43" s="50"/>
      <c r="D43" s="51">
        <v>32</v>
      </c>
      <c r="E43" s="46" t="s">
        <v>13</v>
      </c>
      <c r="F43" s="66">
        <f>SUM(F44:F68)</f>
        <v>561543.93000000017</v>
      </c>
      <c r="G43" s="66">
        <f t="shared" ref="G43" si="11">SUM(G44:G68)</f>
        <v>478185.7699999999</v>
      </c>
      <c r="H43" s="71">
        <f t="shared" si="0"/>
        <v>85.155540725015015</v>
      </c>
    </row>
    <row r="44" spans="2:8" x14ac:dyDescent="0.25">
      <c r="B44" s="49"/>
      <c r="C44" s="50"/>
      <c r="D44" s="51">
        <v>3211</v>
      </c>
      <c r="E44" s="46" t="s">
        <v>24</v>
      </c>
      <c r="F44" s="66">
        <v>3090.15</v>
      </c>
      <c r="G44" s="66">
        <v>4914.05</v>
      </c>
      <c r="H44" s="71">
        <f t="shared" si="0"/>
        <v>159.02302477226024</v>
      </c>
    </row>
    <row r="45" spans="2:8" x14ac:dyDescent="0.25">
      <c r="B45" s="49"/>
      <c r="C45" s="50"/>
      <c r="D45" s="51">
        <v>3212</v>
      </c>
      <c r="E45" s="46" t="s">
        <v>186</v>
      </c>
      <c r="F45" s="66">
        <v>906.49</v>
      </c>
      <c r="G45" s="66">
        <v>0</v>
      </c>
      <c r="H45" s="71">
        <f t="shared" si="0"/>
        <v>0</v>
      </c>
    </row>
    <row r="46" spans="2:8" x14ac:dyDescent="0.25">
      <c r="B46" s="49"/>
      <c r="C46" s="50"/>
      <c r="D46" s="51">
        <v>3213</v>
      </c>
      <c r="E46" s="46" t="s">
        <v>69</v>
      </c>
      <c r="F46" s="66">
        <v>5261.14</v>
      </c>
      <c r="G46" s="66">
        <v>11299.52</v>
      </c>
      <c r="H46" s="71">
        <f t="shared" si="0"/>
        <v>214.77322405410234</v>
      </c>
    </row>
    <row r="47" spans="2:8" x14ac:dyDescent="0.25">
      <c r="B47" s="49"/>
      <c r="C47" s="50"/>
      <c r="D47" s="51">
        <v>3214</v>
      </c>
      <c r="E47" s="46" t="s">
        <v>70</v>
      </c>
      <c r="F47" s="66">
        <v>0</v>
      </c>
      <c r="G47" s="66">
        <v>0</v>
      </c>
      <c r="H47" s="71"/>
    </row>
    <row r="48" spans="2:8" x14ac:dyDescent="0.25">
      <c r="B48" s="49"/>
      <c r="C48" s="50"/>
      <c r="D48" s="51">
        <v>3221</v>
      </c>
      <c r="E48" s="46" t="s">
        <v>162</v>
      </c>
      <c r="F48" s="66">
        <v>92810.86</v>
      </c>
      <c r="G48" s="66">
        <v>115786.46</v>
      </c>
      <c r="H48" s="71">
        <f t="shared" si="0"/>
        <v>124.75529264570979</v>
      </c>
    </row>
    <row r="49" spans="2:8" x14ac:dyDescent="0.25">
      <c r="B49" s="49"/>
      <c r="C49" s="50"/>
      <c r="D49" s="51">
        <v>3222</v>
      </c>
      <c r="E49" s="46" t="s">
        <v>73</v>
      </c>
      <c r="F49" s="66">
        <v>176278.31</v>
      </c>
      <c r="G49" s="66">
        <v>93067.38</v>
      </c>
      <c r="H49" s="71">
        <f t="shared" si="0"/>
        <v>52.795706970415132</v>
      </c>
    </row>
    <row r="50" spans="2:8" x14ac:dyDescent="0.25">
      <c r="B50" s="49"/>
      <c r="C50" s="50"/>
      <c r="D50" s="51">
        <v>3223</v>
      </c>
      <c r="E50" s="46" t="s">
        <v>74</v>
      </c>
      <c r="F50" s="66">
        <v>100293.45</v>
      </c>
      <c r="G50" s="66">
        <v>46193.23</v>
      </c>
      <c r="H50" s="71">
        <f t="shared" si="0"/>
        <v>46.058072585996399</v>
      </c>
    </row>
    <row r="51" spans="2:8" x14ac:dyDescent="0.25">
      <c r="B51" s="49"/>
      <c r="C51" s="50"/>
      <c r="D51" s="51">
        <v>3224</v>
      </c>
      <c r="E51" s="46" t="s">
        <v>163</v>
      </c>
      <c r="F51" s="66">
        <v>1480.91</v>
      </c>
      <c r="G51" s="66">
        <v>26180.73</v>
      </c>
      <c r="H51" s="71">
        <f t="shared" si="0"/>
        <v>1767.8812351864731</v>
      </c>
    </row>
    <row r="52" spans="2:8" x14ac:dyDescent="0.25">
      <c r="B52" s="49"/>
      <c r="C52" s="50"/>
      <c r="D52" s="51">
        <v>3225</v>
      </c>
      <c r="E52" s="46" t="s">
        <v>75</v>
      </c>
      <c r="F52" s="66">
        <v>9565.42</v>
      </c>
      <c r="G52" s="66">
        <v>1396.15</v>
      </c>
      <c r="H52" s="71">
        <f t="shared" si="0"/>
        <v>14.595804470687121</v>
      </c>
    </row>
    <row r="53" spans="2:8" x14ac:dyDescent="0.25">
      <c r="B53" s="49"/>
      <c r="C53" s="50"/>
      <c r="D53" s="51">
        <v>3227</v>
      </c>
      <c r="E53" s="46" t="s">
        <v>76</v>
      </c>
      <c r="F53" s="66">
        <v>27555.08</v>
      </c>
      <c r="G53" s="66">
        <v>272.58</v>
      </c>
      <c r="H53" s="71">
        <f t="shared" si="0"/>
        <v>0.98921868490311027</v>
      </c>
    </row>
    <row r="54" spans="2:8" x14ac:dyDescent="0.25">
      <c r="B54" s="49"/>
      <c r="C54" s="50"/>
      <c r="D54" s="51">
        <v>3231</v>
      </c>
      <c r="E54" s="46" t="s">
        <v>78</v>
      </c>
      <c r="F54" s="66">
        <v>9516.64</v>
      </c>
      <c r="G54" s="66">
        <v>12413.1</v>
      </c>
      <c r="H54" s="71">
        <f t="shared" si="0"/>
        <v>130.43574202659764</v>
      </c>
    </row>
    <row r="55" spans="2:8" x14ac:dyDescent="0.25">
      <c r="B55" s="49"/>
      <c r="C55" s="50"/>
      <c r="D55" s="51">
        <v>3232</v>
      </c>
      <c r="E55" s="11" t="s">
        <v>79</v>
      </c>
      <c r="F55" s="58">
        <v>0</v>
      </c>
      <c r="G55" s="66">
        <v>18846.88</v>
      </c>
      <c r="H55" s="71"/>
    </row>
    <row r="56" spans="2:8" x14ac:dyDescent="0.25">
      <c r="B56" s="49"/>
      <c r="C56" s="50"/>
      <c r="D56" s="51">
        <v>3233</v>
      </c>
      <c r="E56" s="11" t="s">
        <v>80</v>
      </c>
      <c r="F56" s="58">
        <v>1493.1</v>
      </c>
      <c r="G56" s="66">
        <v>2786.95</v>
      </c>
      <c r="H56" s="71">
        <f t="shared" si="0"/>
        <v>186.65528095907842</v>
      </c>
    </row>
    <row r="57" spans="2:8" x14ac:dyDescent="0.25">
      <c r="B57" s="49"/>
      <c r="C57" s="50"/>
      <c r="D57" s="51">
        <v>3234</v>
      </c>
      <c r="E57" s="11" t="s">
        <v>81</v>
      </c>
      <c r="F57" s="58">
        <v>40954.74</v>
      </c>
      <c r="G57" s="66">
        <v>38577.99</v>
      </c>
      <c r="H57" s="71">
        <f t="shared" si="0"/>
        <v>94.196642439922712</v>
      </c>
    </row>
    <row r="58" spans="2:8" x14ac:dyDescent="0.25">
      <c r="B58" s="49"/>
      <c r="C58" s="50"/>
      <c r="D58" s="51">
        <v>3235</v>
      </c>
      <c r="E58" s="11" t="s">
        <v>82</v>
      </c>
      <c r="F58" s="58">
        <v>582.5</v>
      </c>
      <c r="G58" s="66">
        <v>582.5</v>
      </c>
      <c r="H58" s="71">
        <f t="shared" si="0"/>
        <v>100</v>
      </c>
    </row>
    <row r="59" spans="2:8" x14ac:dyDescent="0.25">
      <c r="B59" s="49"/>
      <c r="C59" s="50"/>
      <c r="D59" s="51">
        <v>3236</v>
      </c>
      <c r="E59" s="11" t="s">
        <v>83</v>
      </c>
      <c r="F59" s="58">
        <v>14596.77</v>
      </c>
      <c r="G59" s="66">
        <v>20457.490000000002</v>
      </c>
      <c r="H59" s="71">
        <f t="shared" si="0"/>
        <v>140.15080048531286</v>
      </c>
    </row>
    <row r="60" spans="2:8" x14ac:dyDescent="0.25">
      <c r="B60" s="49"/>
      <c r="C60" s="50"/>
      <c r="D60" s="51">
        <v>3237</v>
      </c>
      <c r="E60" s="11" t="s">
        <v>84</v>
      </c>
      <c r="F60" s="58">
        <v>6340.8</v>
      </c>
      <c r="G60" s="66">
        <v>6626.22</v>
      </c>
      <c r="H60" s="71">
        <f t="shared" si="0"/>
        <v>104.50132475397427</v>
      </c>
    </row>
    <row r="61" spans="2:8" x14ac:dyDescent="0.25">
      <c r="B61" s="49"/>
      <c r="C61" s="50"/>
      <c r="D61" s="51">
        <v>3238</v>
      </c>
      <c r="E61" s="11" t="s">
        <v>85</v>
      </c>
      <c r="F61" s="58">
        <v>7738.88</v>
      </c>
      <c r="G61" s="66">
        <v>13182.72</v>
      </c>
      <c r="H61" s="71">
        <f t="shared" si="0"/>
        <v>170.34402911015547</v>
      </c>
    </row>
    <row r="62" spans="2:8" x14ac:dyDescent="0.25">
      <c r="B62" s="49"/>
      <c r="C62" s="50"/>
      <c r="D62" s="51">
        <v>3239</v>
      </c>
      <c r="E62" s="11" t="s">
        <v>86</v>
      </c>
      <c r="F62" s="58">
        <v>3412.46</v>
      </c>
      <c r="G62" s="66">
        <v>5577.86</v>
      </c>
      <c r="H62" s="71">
        <f t="shared" si="0"/>
        <v>163.45568885789137</v>
      </c>
    </row>
    <row r="63" spans="2:8" x14ac:dyDescent="0.25">
      <c r="B63" s="49"/>
      <c r="C63" s="50"/>
      <c r="D63" s="51">
        <v>3291</v>
      </c>
      <c r="E63" s="11" t="s">
        <v>164</v>
      </c>
      <c r="F63" s="58">
        <v>11929.76</v>
      </c>
      <c r="G63" s="66">
        <v>19814.099999999999</v>
      </c>
      <c r="H63" s="71">
        <f t="shared" si="0"/>
        <v>166.08967825002344</v>
      </c>
    </row>
    <row r="64" spans="2:8" x14ac:dyDescent="0.25">
      <c r="B64" s="49"/>
      <c r="C64" s="50"/>
      <c r="D64" s="51">
        <v>3292</v>
      </c>
      <c r="E64" s="11" t="s">
        <v>89</v>
      </c>
      <c r="F64" s="58">
        <v>22033.7</v>
      </c>
      <c r="G64" s="66">
        <v>18967.8</v>
      </c>
      <c r="H64" s="71">
        <f t="shared" si="0"/>
        <v>86.085405537880604</v>
      </c>
    </row>
    <row r="65" spans="2:8" x14ac:dyDescent="0.25">
      <c r="B65" s="49"/>
      <c r="C65" s="50"/>
      <c r="D65" s="51">
        <v>3293</v>
      </c>
      <c r="E65" s="11" t="s">
        <v>90</v>
      </c>
      <c r="F65" s="58">
        <v>504.81</v>
      </c>
      <c r="G65" s="66">
        <v>399</v>
      </c>
      <c r="H65" s="71">
        <f t="shared" si="0"/>
        <v>79.039638675937482</v>
      </c>
    </row>
    <row r="66" spans="2:8" x14ac:dyDescent="0.25">
      <c r="B66" s="49"/>
      <c r="C66" s="50"/>
      <c r="D66" s="51">
        <v>3294</v>
      </c>
      <c r="E66" s="11" t="s">
        <v>91</v>
      </c>
      <c r="F66" s="58">
        <v>80</v>
      </c>
      <c r="G66" s="66">
        <v>160</v>
      </c>
      <c r="H66" s="71">
        <f t="shared" si="0"/>
        <v>200</v>
      </c>
    </row>
    <row r="67" spans="2:8" x14ac:dyDescent="0.25">
      <c r="B67" s="49"/>
      <c r="C67" s="50"/>
      <c r="D67" s="51">
        <v>3295</v>
      </c>
      <c r="E67" s="11" t="s">
        <v>92</v>
      </c>
      <c r="F67" s="58">
        <v>9675.5300000000007</v>
      </c>
      <c r="G67" s="66">
        <v>1399.78</v>
      </c>
      <c r="H67" s="71">
        <f t="shared" si="0"/>
        <v>14.467217816491706</v>
      </c>
    </row>
    <row r="68" spans="2:8" x14ac:dyDescent="0.25">
      <c r="B68" s="49"/>
      <c r="C68" s="50"/>
      <c r="D68" s="51">
        <v>3299</v>
      </c>
      <c r="E68" s="11" t="s">
        <v>87</v>
      </c>
      <c r="F68" s="58">
        <v>15442.43</v>
      </c>
      <c r="G68" s="66">
        <v>19283.28</v>
      </c>
      <c r="H68" s="71">
        <f t="shared" si="0"/>
        <v>124.87205705319693</v>
      </c>
    </row>
    <row r="69" spans="2:8" x14ac:dyDescent="0.25">
      <c r="B69" s="49"/>
      <c r="C69" s="50"/>
      <c r="D69" s="51" t="s">
        <v>129</v>
      </c>
      <c r="E69" s="46" t="s">
        <v>142</v>
      </c>
      <c r="F69" s="66">
        <f>SUM(F70)</f>
        <v>17699.8</v>
      </c>
      <c r="G69" s="66">
        <f t="shared" ref="G69" si="12">SUM(G70)</f>
        <v>11479.2</v>
      </c>
      <c r="H69" s="71">
        <f t="shared" si="0"/>
        <v>64.854970112656645</v>
      </c>
    </row>
    <row r="70" spans="2:8" x14ac:dyDescent="0.25">
      <c r="B70" s="49"/>
      <c r="C70" s="50"/>
      <c r="D70" s="51">
        <v>32</v>
      </c>
      <c r="E70" s="46" t="s">
        <v>13</v>
      </c>
      <c r="F70" s="66">
        <f>SUM(F71)</f>
        <v>17699.8</v>
      </c>
      <c r="G70" s="66">
        <f t="shared" ref="G70" si="13">SUM(G71)</f>
        <v>11479.2</v>
      </c>
      <c r="H70" s="71">
        <f t="shared" si="0"/>
        <v>64.854970112656645</v>
      </c>
    </row>
    <row r="71" spans="2:8" x14ac:dyDescent="0.25">
      <c r="B71" s="49"/>
      <c r="C71" s="50"/>
      <c r="D71" s="51">
        <v>3221</v>
      </c>
      <c r="E71" s="46" t="s">
        <v>162</v>
      </c>
      <c r="F71" s="66">
        <v>17699.8</v>
      </c>
      <c r="G71" s="66">
        <v>11479.2</v>
      </c>
      <c r="H71" s="71">
        <f t="shared" si="0"/>
        <v>64.854970112656645</v>
      </c>
    </row>
    <row r="72" spans="2:8" x14ac:dyDescent="0.25">
      <c r="B72" s="49"/>
      <c r="C72" s="50"/>
      <c r="D72" s="51" t="s">
        <v>131</v>
      </c>
      <c r="E72" s="46" t="s">
        <v>143</v>
      </c>
      <c r="F72" s="66">
        <f>SUM(F73)</f>
        <v>923.47</v>
      </c>
      <c r="G72" s="66">
        <f t="shared" ref="G72" si="14">SUM(G73)</f>
        <v>0</v>
      </c>
      <c r="H72" s="71">
        <f t="shared" si="0"/>
        <v>0</v>
      </c>
    </row>
    <row r="73" spans="2:8" x14ac:dyDescent="0.25">
      <c r="B73" s="49"/>
      <c r="C73" s="50"/>
      <c r="D73" s="51">
        <v>32</v>
      </c>
      <c r="E73" s="46" t="s">
        <v>13</v>
      </c>
      <c r="F73" s="66">
        <f>SUM(F74)</f>
        <v>923.47</v>
      </c>
      <c r="G73" s="66">
        <f t="shared" ref="G73" si="15">SUM(G74)</f>
        <v>0</v>
      </c>
      <c r="H73" s="71">
        <f t="shared" si="0"/>
        <v>0</v>
      </c>
    </row>
    <row r="74" spans="2:8" x14ac:dyDescent="0.25">
      <c r="B74" s="49"/>
      <c r="C74" s="50"/>
      <c r="D74" s="51">
        <v>3299</v>
      </c>
      <c r="E74" s="46" t="s">
        <v>87</v>
      </c>
      <c r="F74" s="66">
        <v>923.47</v>
      </c>
      <c r="G74" s="66">
        <v>0</v>
      </c>
      <c r="H74" s="71">
        <f t="shared" si="0"/>
        <v>0</v>
      </c>
    </row>
    <row r="75" spans="2:8" x14ac:dyDescent="0.25">
      <c r="B75" s="49"/>
      <c r="C75" s="50"/>
      <c r="D75" s="51" t="s">
        <v>181</v>
      </c>
      <c r="E75" s="46" t="s">
        <v>182</v>
      </c>
      <c r="F75" s="66">
        <f>SUM(F76)</f>
        <v>0</v>
      </c>
      <c r="G75" s="66">
        <f>SUM(G76)</f>
        <v>5657.66</v>
      </c>
      <c r="H75" s="71"/>
    </row>
    <row r="76" spans="2:8" x14ac:dyDescent="0.25">
      <c r="B76" s="49"/>
      <c r="C76" s="50"/>
      <c r="D76" s="51">
        <v>32</v>
      </c>
      <c r="E76" s="46" t="s">
        <v>13</v>
      </c>
      <c r="F76" s="66">
        <f>SUM(F77)</f>
        <v>0</v>
      </c>
      <c r="G76" s="66">
        <f>SUM(G77)</f>
        <v>5657.66</v>
      </c>
      <c r="H76" s="71"/>
    </row>
    <row r="77" spans="2:8" x14ac:dyDescent="0.25">
      <c r="B77" s="49"/>
      <c r="C77" s="50"/>
      <c r="D77" s="51">
        <v>3221</v>
      </c>
      <c r="E77" s="46" t="s">
        <v>162</v>
      </c>
      <c r="F77" s="66">
        <v>0</v>
      </c>
      <c r="G77" s="66">
        <v>5657.66</v>
      </c>
      <c r="H77" s="71"/>
    </row>
    <row r="78" spans="2:8" x14ac:dyDescent="0.25">
      <c r="B78" s="109" t="s">
        <v>130</v>
      </c>
      <c r="C78" s="110"/>
      <c r="D78" s="111"/>
      <c r="E78" s="56" t="s">
        <v>93</v>
      </c>
      <c r="F78" s="67">
        <f>SUM(F79+F82)</f>
        <v>493.18</v>
      </c>
      <c r="G78" s="67">
        <f>SUM(G79+G82)</f>
        <v>18.690000000000001</v>
      </c>
      <c r="H78" s="71">
        <f t="shared" ref="H78:H116" si="16">SUM(G78/F78*100)</f>
        <v>3.7896913905673388</v>
      </c>
    </row>
    <row r="79" spans="2:8" x14ac:dyDescent="0.25">
      <c r="B79" s="49"/>
      <c r="C79" s="50"/>
      <c r="D79" s="51" t="s">
        <v>131</v>
      </c>
      <c r="E79" s="46" t="s">
        <v>143</v>
      </c>
      <c r="F79" s="66">
        <f>SUM(F80)</f>
        <v>0</v>
      </c>
      <c r="G79" s="66">
        <f t="shared" ref="G79" si="17">SUM(G80)</f>
        <v>0</v>
      </c>
      <c r="H79" s="71"/>
    </row>
    <row r="80" spans="2:8" x14ac:dyDescent="0.25">
      <c r="B80" s="49"/>
      <c r="C80" s="50"/>
      <c r="D80" s="51">
        <v>34</v>
      </c>
      <c r="E80" s="46" t="s">
        <v>93</v>
      </c>
      <c r="F80" s="66">
        <f>SUM(F81)</f>
        <v>0</v>
      </c>
      <c r="G80" s="66">
        <f t="shared" ref="G80" si="18">SUM(G81)</f>
        <v>0</v>
      </c>
      <c r="H80" s="71"/>
    </row>
    <row r="81" spans="2:8" x14ac:dyDescent="0.25">
      <c r="B81" s="49"/>
      <c r="C81" s="50"/>
      <c r="D81" s="51">
        <v>3431</v>
      </c>
      <c r="E81" s="46" t="s">
        <v>165</v>
      </c>
      <c r="F81" s="66">
        <v>0</v>
      </c>
      <c r="G81" s="66">
        <v>0</v>
      </c>
      <c r="H81" s="71"/>
    </row>
    <row r="82" spans="2:8" x14ac:dyDescent="0.25">
      <c r="B82" s="49"/>
      <c r="C82" s="50"/>
      <c r="D82" s="51" t="s">
        <v>128</v>
      </c>
      <c r="E82" s="46" t="s">
        <v>141</v>
      </c>
      <c r="F82" s="66">
        <f>SUM(F83)</f>
        <v>493.18</v>
      </c>
      <c r="G82" s="66">
        <f t="shared" ref="G82" si="19">SUM(G83)</f>
        <v>18.690000000000001</v>
      </c>
      <c r="H82" s="71">
        <f t="shared" si="16"/>
        <v>3.7896913905673388</v>
      </c>
    </row>
    <row r="83" spans="2:8" x14ac:dyDescent="0.25">
      <c r="B83" s="49"/>
      <c r="C83" s="50"/>
      <c r="D83" s="51">
        <v>34</v>
      </c>
      <c r="E83" s="46" t="s">
        <v>93</v>
      </c>
      <c r="F83" s="66">
        <f>SUM(F84:F85)</f>
        <v>493.18</v>
      </c>
      <c r="G83" s="66">
        <f t="shared" ref="G83" si="20">SUM(G84:G85)</f>
        <v>18.690000000000001</v>
      </c>
      <c r="H83" s="71">
        <f t="shared" si="16"/>
        <v>3.7896913905673388</v>
      </c>
    </row>
    <row r="84" spans="2:8" x14ac:dyDescent="0.25">
      <c r="B84" s="49"/>
      <c r="C84" s="50"/>
      <c r="D84" s="51">
        <v>3431</v>
      </c>
      <c r="E84" s="46" t="s">
        <v>165</v>
      </c>
      <c r="F84" s="66">
        <v>0</v>
      </c>
      <c r="G84" s="66">
        <v>0</v>
      </c>
      <c r="H84" s="71"/>
    </row>
    <row r="85" spans="2:8" x14ac:dyDescent="0.25">
      <c r="B85" s="49"/>
      <c r="C85" s="50"/>
      <c r="D85" s="51">
        <v>3433</v>
      </c>
      <c r="E85" s="46" t="s">
        <v>97</v>
      </c>
      <c r="F85" s="66">
        <v>493.18</v>
      </c>
      <c r="G85" s="66">
        <v>18.690000000000001</v>
      </c>
      <c r="H85" s="71">
        <f t="shared" si="16"/>
        <v>3.7896913905673388</v>
      </c>
    </row>
    <row r="86" spans="2:8" x14ac:dyDescent="0.25">
      <c r="B86" s="109" t="s">
        <v>132</v>
      </c>
      <c r="C86" s="110"/>
      <c r="D86" s="111"/>
      <c r="E86" s="56" t="s">
        <v>144</v>
      </c>
      <c r="F86" s="67">
        <f>SUM(F87+F95+F102)</f>
        <v>65375.19</v>
      </c>
      <c r="G86" s="67">
        <f>SUM(G87+G95+G102)</f>
        <v>70193.759999999995</v>
      </c>
      <c r="H86" s="71">
        <f t="shared" si="16"/>
        <v>107.37064014651429</v>
      </c>
    </row>
    <row r="87" spans="2:8" x14ac:dyDescent="0.25">
      <c r="B87" s="52"/>
      <c r="C87" s="53"/>
      <c r="D87" s="51" t="s">
        <v>124</v>
      </c>
      <c r="E87" s="46" t="s">
        <v>139</v>
      </c>
      <c r="F87" s="66">
        <f>SUM(F88)</f>
        <v>35600</v>
      </c>
      <c r="G87" s="66">
        <f>SUM(G88)</f>
        <v>59000</v>
      </c>
      <c r="H87" s="71">
        <f t="shared" si="16"/>
        <v>165.73033707865167</v>
      </c>
    </row>
    <row r="88" spans="2:8" ht="15" customHeight="1" x14ac:dyDescent="0.25">
      <c r="B88" s="52"/>
      <c r="C88" s="53"/>
      <c r="D88" s="51">
        <v>42</v>
      </c>
      <c r="E88" s="46" t="s">
        <v>145</v>
      </c>
      <c r="F88" s="66">
        <f>SUM(F89:F94)</f>
        <v>35600</v>
      </c>
      <c r="G88" s="66">
        <f>SUM(G89:G94)</f>
        <v>59000</v>
      </c>
      <c r="H88" s="71">
        <f t="shared" si="16"/>
        <v>165.73033707865167</v>
      </c>
    </row>
    <row r="89" spans="2:8" ht="15" customHeight="1" x14ac:dyDescent="0.25">
      <c r="B89" s="52"/>
      <c r="C89" s="53"/>
      <c r="D89" s="51">
        <v>4221</v>
      </c>
      <c r="E89" s="46" t="s">
        <v>103</v>
      </c>
      <c r="F89" s="66">
        <v>2662.3</v>
      </c>
      <c r="G89" s="66">
        <v>5832.5</v>
      </c>
      <c r="H89" s="71">
        <f t="shared" si="16"/>
        <v>219.07748938887428</v>
      </c>
    </row>
    <row r="90" spans="2:8" ht="15" customHeight="1" x14ac:dyDescent="0.25">
      <c r="B90" s="52"/>
      <c r="C90" s="53"/>
      <c r="D90" s="51">
        <v>4222</v>
      </c>
      <c r="E90" s="46" t="s">
        <v>104</v>
      </c>
      <c r="F90" s="66">
        <v>678.9</v>
      </c>
      <c r="G90" s="66">
        <v>0</v>
      </c>
      <c r="H90" s="71">
        <f t="shared" si="16"/>
        <v>0</v>
      </c>
    </row>
    <row r="91" spans="2:8" ht="15" customHeight="1" x14ac:dyDescent="0.25">
      <c r="B91" s="52"/>
      <c r="C91" s="53"/>
      <c r="D91" s="51">
        <v>4223</v>
      </c>
      <c r="E91" s="46" t="s">
        <v>105</v>
      </c>
      <c r="F91" s="66">
        <v>1518</v>
      </c>
      <c r="G91" s="66">
        <v>1384.63</v>
      </c>
      <c r="H91" s="71">
        <f t="shared" si="16"/>
        <v>91.214097496706202</v>
      </c>
    </row>
    <row r="92" spans="2:8" ht="15" customHeight="1" x14ac:dyDescent="0.25">
      <c r="B92" s="52"/>
      <c r="C92" s="53"/>
      <c r="D92" s="51">
        <v>4226</v>
      </c>
      <c r="E92" s="46" t="s">
        <v>106</v>
      </c>
      <c r="F92" s="66">
        <v>0</v>
      </c>
      <c r="G92" s="66">
        <v>32987.5</v>
      </c>
      <c r="H92" s="71"/>
    </row>
    <row r="93" spans="2:8" ht="15" customHeight="1" x14ac:dyDescent="0.25">
      <c r="B93" s="52"/>
      <c r="C93" s="53"/>
      <c r="D93" s="51">
        <v>4227</v>
      </c>
      <c r="E93" s="46" t="s">
        <v>107</v>
      </c>
      <c r="F93" s="66">
        <v>7411.75</v>
      </c>
      <c r="G93" s="66">
        <v>18795.37</v>
      </c>
      <c r="H93" s="71">
        <f t="shared" si="16"/>
        <v>253.58882854926298</v>
      </c>
    </row>
    <row r="94" spans="2:8" ht="15" customHeight="1" x14ac:dyDescent="0.25">
      <c r="B94" s="52"/>
      <c r="C94" s="53"/>
      <c r="D94" s="51">
        <v>4231</v>
      </c>
      <c r="E94" s="46" t="s">
        <v>180</v>
      </c>
      <c r="F94" s="66">
        <v>23329.05</v>
      </c>
      <c r="G94" s="66">
        <v>0</v>
      </c>
      <c r="H94" s="71">
        <f t="shared" si="16"/>
        <v>0</v>
      </c>
    </row>
    <row r="95" spans="2:8" x14ac:dyDescent="0.25">
      <c r="B95" s="52"/>
      <c r="C95" s="54"/>
      <c r="D95" s="51" t="s">
        <v>128</v>
      </c>
      <c r="E95" s="46" t="s">
        <v>141</v>
      </c>
      <c r="F95" s="66">
        <f>SUM(F96)</f>
        <v>29775.190000000002</v>
      </c>
      <c r="G95" s="66">
        <f t="shared" ref="G95" si="21">SUM(G96)</f>
        <v>11084.86</v>
      </c>
      <c r="H95" s="71">
        <f t="shared" si="16"/>
        <v>37.2285113881725</v>
      </c>
    </row>
    <row r="96" spans="2:8" ht="15" customHeight="1" x14ac:dyDescent="0.25">
      <c r="B96" s="52"/>
      <c r="C96" s="55"/>
      <c r="D96" s="51">
        <v>42</v>
      </c>
      <c r="E96" s="46" t="s">
        <v>145</v>
      </c>
      <c r="F96" s="66">
        <f>SUM(F97:F101)</f>
        <v>29775.190000000002</v>
      </c>
      <c r="G96" s="66">
        <f t="shared" ref="G96" si="22">SUM(G97:G101)</f>
        <v>11084.86</v>
      </c>
      <c r="H96" s="71">
        <f t="shared" si="16"/>
        <v>37.2285113881725</v>
      </c>
    </row>
    <row r="97" spans="2:8" x14ac:dyDescent="0.25">
      <c r="B97" s="52"/>
      <c r="C97" s="55"/>
      <c r="D97" s="51">
        <v>4221</v>
      </c>
      <c r="E97" s="11" t="s">
        <v>103</v>
      </c>
      <c r="F97" s="58">
        <v>2070.73</v>
      </c>
      <c r="G97" s="66">
        <v>661.33</v>
      </c>
      <c r="H97" s="71">
        <f t="shared" si="16"/>
        <v>31.937046355633044</v>
      </c>
    </row>
    <row r="98" spans="2:8" x14ac:dyDescent="0.25">
      <c r="B98" s="52"/>
      <c r="C98" s="55"/>
      <c r="D98" s="51">
        <v>4222</v>
      </c>
      <c r="E98" s="11" t="s">
        <v>104</v>
      </c>
      <c r="F98" s="58">
        <v>0</v>
      </c>
      <c r="G98" s="66">
        <v>409.97</v>
      </c>
      <c r="H98" s="71"/>
    </row>
    <row r="99" spans="2:8" x14ac:dyDescent="0.25">
      <c r="B99" s="52"/>
      <c r="C99" s="55"/>
      <c r="D99" s="51">
        <v>4223</v>
      </c>
      <c r="E99" s="11" t="s">
        <v>105</v>
      </c>
      <c r="F99" s="58">
        <v>7382.5</v>
      </c>
      <c r="G99" s="66">
        <v>1457.5</v>
      </c>
      <c r="H99" s="71">
        <f t="shared" si="16"/>
        <v>19.742634608872333</v>
      </c>
    </row>
    <row r="100" spans="2:8" x14ac:dyDescent="0.25">
      <c r="B100" s="52"/>
      <c r="C100" s="55"/>
      <c r="D100" s="51">
        <v>4226</v>
      </c>
      <c r="E100" s="11" t="s">
        <v>106</v>
      </c>
      <c r="F100" s="58">
        <v>764.6</v>
      </c>
      <c r="G100" s="66">
        <v>0</v>
      </c>
      <c r="H100" s="71">
        <f t="shared" si="16"/>
        <v>0</v>
      </c>
    </row>
    <row r="101" spans="2:8" x14ac:dyDescent="0.25">
      <c r="B101" s="52"/>
      <c r="C101" s="55"/>
      <c r="D101" s="51">
        <v>4227</v>
      </c>
      <c r="E101" s="11" t="s">
        <v>107</v>
      </c>
      <c r="F101" s="58">
        <v>19557.36</v>
      </c>
      <c r="G101" s="66">
        <v>8556.06</v>
      </c>
      <c r="H101" s="71">
        <f t="shared" si="16"/>
        <v>43.748542748100967</v>
      </c>
    </row>
    <row r="102" spans="2:8" x14ac:dyDescent="0.25">
      <c r="B102" s="52"/>
      <c r="C102" s="55"/>
      <c r="D102" s="51" t="s">
        <v>205</v>
      </c>
      <c r="E102" s="70" t="s">
        <v>206</v>
      </c>
      <c r="F102" s="58">
        <f>SUM(F103)</f>
        <v>0</v>
      </c>
      <c r="G102" s="58">
        <f t="shared" ref="G102" si="23">SUM(G103)</f>
        <v>108.9</v>
      </c>
      <c r="H102" s="71"/>
    </row>
    <row r="103" spans="2:8" ht="15" customHeight="1" x14ac:dyDescent="0.25">
      <c r="B103" s="52"/>
      <c r="C103" s="55"/>
      <c r="D103" s="51">
        <v>42</v>
      </c>
      <c r="E103" s="46" t="s">
        <v>145</v>
      </c>
      <c r="F103" s="58">
        <f>SUM(F104)</f>
        <v>0</v>
      </c>
      <c r="G103" s="58">
        <f t="shared" ref="G103" si="24">SUM(G104)</f>
        <v>108.9</v>
      </c>
      <c r="H103" s="71"/>
    </row>
    <row r="104" spans="2:8" x14ac:dyDescent="0.25">
      <c r="B104" s="52"/>
      <c r="C104" s="55"/>
      <c r="D104" s="51">
        <v>4221</v>
      </c>
      <c r="E104" s="46" t="s">
        <v>103</v>
      </c>
      <c r="F104" s="58">
        <v>0</v>
      </c>
      <c r="G104" s="66">
        <v>108.9</v>
      </c>
      <c r="H104" s="71"/>
    </row>
    <row r="105" spans="2:8" ht="25.5" x14ac:dyDescent="0.25">
      <c r="B105" s="112" t="s">
        <v>133</v>
      </c>
      <c r="C105" s="113"/>
      <c r="D105" s="114"/>
      <c r="E105" s="56" t="s">
        <v>146</v>
      </c>
      <c r="F105" s="67">
        <f>SUM(F106)</f>
        <v>41421.520000000004</v>
      </c>
      <c r="G105" s="67">
        <f>SUM(G106)</f>
        <v>42593.87</v>
      </c>
      <c r="H105" s="71">
        <f t="shared" si="16"/>
        <v>102.83029208005887</v>
      </c>
    </row>
    <row r="106" spans="2:8" x14ac:dyDescent="0.25">
      <c r="B106" s="109" t="s">
        <v>134</v>
      </c>
      <c r="C106" s="110"/>
      <c r="D106" s="111"/>
      <c r="E106" s="56" t="s">
        <v>147</v>
      </c>
      <c r="F106" s="67">
        <f>SUM(F107)</f>
        <v>41421.520000000004</v>
      </c>
      <c r="G106" s="67">
        <f>SUM(G107)</f>
        <v>42593.87</v>
      </c>
      <c r="H106" s="71">
        <f t="shared" si="16"/>
        <v>102.83029208005887</v>
      </c>
    </row>
    <row r="107" spans="2:8" x14ac:dyDescent="0.25">
      <c r="B107" s="115" t="s">
        <v>124</v>
      </c>
      <c r="C107" s="116"/>
      <c r="D107" s="117"/>
      <c r="E107" s="46" t="s">
        <v>139</v>
      </c>
      <c r="F107" s="66">
        <f>SUM(F108+F111)</f>
        <v>41421.520000000004</v>
      </c>
      <c r="G107" s="66">
        <f t="shared" ref="G107" si="25">SUM(G108+G111)</f>
        <v>42593.87</v>
      </c>
      <c r="H107" s="71">
        <f t="shared" si="16"/>
        <v>102.83029208005887</v>
      </c>
    </row>
    <row r="108" spans="2:8" x14ac:dyDescent="0.25">
      <c r="B108" s="106">
        <v>31</v>
      </c>
      <c r="C108" s="107"/>
      <c r="D108" s="108"/>
      <c r="E108" s="46" t="s">
        <v>5</v>
      </c>
      <c r="F108" s="66">
        <f>SUM(F109:F110)</f>
        <v>39868.61</v>
      </c>
      <c r="G108" s="66">
        <f t="shared" ref="G108" si="26">SUM(G109:G110)</f>
        <v>41499.5</v>
      </c>
      <c r="H108" s="71">
        <f t="shared" si="16"/>
        <v>104.09066180135198</v>
      </c>
    </row>
    <row r="109" spans="2:8" x14ac:dyDescent="0.25">
      <c r="B109" s="57"/>
      <c r="C109" s="54"/>
      <c r="D109" s="51">
        <v>3111</v>
      </c>
      <c r="E109" s="46" t="s">
        <v>22</v>
      </c>
      <c r="F109" s="66">
        <v>34222</v>
      </c>
      <c r="G109" s="66">
        <v>35621.949999999997</v>
      </c>
      <c r="H109" s="71">
        <f t="shared" si="16"/>
        <v>104.09078955058149</v>
      </c>
    </row>
    <row r="110" spans="2:8" ht="15" customHeight="1" x14ac:dyDescent="0.25">
      <c r="B110" s="57"/>
      <c r="C110" s="54"/>
      <c r="D110" s="51">
        <v>3132</v>
      </c>
      <c r="E110" s="46" t="s">
        <v>67</v>
      </c>
      <c r="F110" s="66">
        <v>5646.61</v>
      </c>
      <c r="G110" s="66">
        <v>5877.55</v>
      </c>
      <c r="H110" s="71">
        <f t="shared" si="16"/>
        <v>104.0898875608551</v>
      </c>
    </row>
    <row r="111" spans="2:8" x14ac:dyDescent="0.25">
      <c r="B111" s="57"/>
      <c r="C111" s="54"/>
      <c r="D111" s="51">
        <v>32</v>
      </c>
      <c r="E111" s="46" t="s">
        <v>13</v>
      </c>
      <c r="F111" s="66">
        <f>SUM(F112)</f>
        <v>1552.91</v>
      </c>
      <c r="G111" s="66">
        <f t="shared" ref="G111" si="27">SUM(G112)</f>
        <v>1094.3699999999999</v>
      </c>
      <c r="H111" s="71">
        <f t="shared" si="16"/>
        <v>70.472210237553995</v>
      </c>
    </row>
    <row r="112" spans="2:8" x14ac:dyDescent="0.25">
      <c r="B112" s="57"/>
      <c r="C112" s="54"/>
      <c r="D112" s="51">
        <v>3212</v>
      </c>
      <c r="E112" s="46" t="s">
        <v>68</v>
      </c>
      <c r="F112" s="66">
        <v>1552.91</v>
      </c>
      <c r="G112" s="66">
        <v>1094.3699999999999</v>
      </c>
      <c r="H112" s="71">
        <f t="shared" si="16"/>
        <v>70.472210237553995</v>
      </c>
    </row>
    <row r="113" spans="2:8" ht="38.25" customHeight="1" x14ac:dyDescent="0.25">
      <c r="B113" s="73" t="s">
        <v>187</v>
      </c>
      <c r="C113" s="74"/>
      <c r="D113" s="75"/>
      <c r="E113" s="56" t="s">
        <v>188</v>
      </c>
      <c r="F113" s="67">
        <f>SUM(F116)</f>
        <v>53429.13</v>
      </c>
      <c r="G113" s="67">
        <f>SUM(G116)</f>
        <v>56307.41</v>
      </c>
      <c r="H113" s="71">
        <f t="shared" si="16"/>
        <v>105.38709876054506</v>
      </c>
    </row>
    <row r="114" spans="2:8" x14ac:dyDescent="0.25">
      <c r="B114" s="57"/>
      <c r="C114" s="54" t="s">
        <v>124</v>
      </c>
      <c r="D114" s="51"/>
      <c r="E114" s="46" t="s">
        <v>139</v>
      </c>
      <c r="F114" s="66">
        <f>SUM(F115)</f>
        <v>53429.13</v>
      </c>
      <c r="G114" s="66">
        <f t="shared" ref="G114" si="28">SUM(G115)</f>
        <v>56307.41</v>
      </c>
      <c r="H114" s="71">
        <f t="shared" si="16"/>
        <v>105.38709876054506</v>
      </c>
    </row>
    <row r="115" spans="2:8" x14ac:dyDescent="0.25">
      <c r="B115" s="57"/>
      <c r="C115" s="54"/>
      <c r="D115" s="51">
        <v>32</v>
      </c>
      <c r="E115" s="46" t="s">
        <v>189</v>
      </c>
      <c r="F115" s="66">
        <f>SUM(F116)</f>
        <v>53429.13</v>
      </c>
      <c r="G115" s="66">
        <f t="shared" ref="G115" si="29">SUM(G116)</f>
        <v>56307.41</v>
      </c>
      <c r="H115" s="71">
        <f t="shared" si="16"/>
        <v>105.38709876054506</v>
      </c>
    </row>
    <row r="116" spans="2:8" x14ac:dyDescent="0.25">
      <c r="B116" s="106">
        <v>3222</v>
      </c>
      <c r="C116" s="107"/>
      <c r="D116" s="108"/>
      <c r="E116" s="46" t="s">
        <v>73</v>
      </c>
      <c r="F116" s="66">
        <v>53429.13</v>
      </c>
      <c r="G116" s="66">
        <v>56307.41</v>
      </c>
      <c r="H116" s="71">
        <f t="shared" si="16"/>
        <v>105.38709876054506</v>
      </c>
    </row>
  </sheetData>
  <mergeCells count="21">
    <mergeCell ref="B29:D29"/>
    <mergeCell ref="B30:D30"/>
    <mergeCell ref="B15:D15"/>
    <mergeCell ref="B9:D9"/>
    <mergeCell ref="B10:D10"/>
    <mergeCell ref="B12:D12"/>
    <mergeCell ref="B14:D14"/>
    <mergeCell ref="B2:H2"/>
    <mergeCell ref="B11:D11"/>
    <mergeCell ref="B13:D13"/>
    <mergeCell ref="B4:H4"/>
    <mergeCell ref="B6:E6"/>
    <mergeCell ref="B7:E7"/>
    <mergeCell ref="B8:D8"/>
    <mergeCell ref="B108:D108"/>
    <mergeCell ref="B116:D116"/>
    <mergeCell ref="B78:D78"/>
    <mergeCell ref="B86:D86"/>
    <mergeCell ref="B105:D105"/>
    <mergeCell ref="B106:D106"/>
    <mergeCell ref="B107:D107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 prema izvorima f</vt:lpstr>
      <vt:lpstr>Račun financiranja </vt:lpstr>
      <vt:lpstr>Programska klasifikacija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2026-03-20T09:31:53Z</cp:lastPrinted>
  <dcterms:created xsi:type="dcterms:W3CDTF">2022-08-12T12:51:27Z</dcterms:created>
  <dcterms:modified xsi:type="dcterms:W3CDTF">2026-03-24T06:31:22Z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