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esktop\iva vanjak dokumenti\GOD.FIN.PLAN 2026-2028\IZVRŠENJE PLANA POLUGODIŠNJE I GODIŠNJE\"/>
    </mc:Choice>
  </mc:AlternateContent>
  <xr:revisionPtr revIDLastSave="0" documentId="13_ncr:1_{DFB09C31-2462-4980-B0CF-C0D2A925FEC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 prema izvorima f" sheetId="10" r:id="rId5"/>
    <sheet name="Račun financiranja " sheetId="9" r:id="rId6"/>
    <sheet name="Programska klasifikacija" sheetId="7" r:id="rId7"/>
    <sheet name="List1" sheetId="1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7" i="3" l="1"/>
  <c r="K88" i="3"/>
  <c r="K89" i="3"/>
  <c r="K90" i="3"/>
  <c r="K91" i="3"/>
  <c r="K92" i="3"/>
  <c r="K93" i="3"/>
  <c r="K94" i="3"/>
  <c r="K95" i="3"/>
  <c r="L87" i="3"/>
  <c r="L88" i="3"/>
  <c r="L89" i="3"/>
  <c r="L90" i="3"/>
  <c r="L91" i="3"/>
  <c r="L92" i="3"/>
  <c r="L93" i="3"/>
  <c r="L94" i="3"/>
  <c r="L95" i="3"/>
  <c r="L86" i="3"/>
  <c r="K86" i="3"/>
  <c r="H39" i="3"/>
  <c r="I39" i="3"/>
  <c r="J11" i="3"/>
  <c r="H23" i="8" l="1"/>
  <c r="H24" i="8"/>
  <c r="H25" i="8"/>
  <c r="H27" i="8"/>
  <c r="H28" i="8"/>
  <c r="H30" i="8"/>
  <c r="H31" i="8"/>
  <c r="H32" i="8"/>
  <c r="H33" i="8"/>
  <c r="H34" i="8"/>
  <c r="H36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G24" i="8"/>
  <c r="G25" i="8"/>
  <c r="G27" i="8"/>
  <c r="G28" i="8"/>
  <c r="G30" i="8"/>
  <c r="G31" i="8"/>
  <c r="G32" i="8"/>
  <c r="G33" i="8"/>
  <c r="G34" i="8"/>
  <c r="G9" i="8"/>
  <c r="G10" i="8"/>
  <c r="G11" i="8"/>
  <c r="G12" i="8"/>
  <c r="G13" i="8"/>
  <c r="G14" i="8"/>
  <c r="G15" i="8"/>
  <c r="G16" i="8"/>
  <c r="G17" i="8"/>
  <c r="G18" i="8"/>
  <c r="G19" i="8"/>
  <c r="G20" i="8"/>
  <c r="G23" i="8"/>
  <c r="G8" i="8"/>
  <c r="D6" i="8"/>
  <c r="E6" i="8"/>
  <c r="C6" i="8"/>
  <c r="I44" i="3"/>
  <c r="J44" i="3"/>
  <c r="L11" i="1"/>
  <c r="L12" i="1"/>
  <c r="L13" i="1"/>
  <c r="L14" i="1"/>
  <c r="L15" i="1"/>
  <c r="L16" i="1"/>
  <c r="I96" i="7"/>
  <c r="I97" i="7"/>
  <c r="I98" i="7"/>
  <c r="I99" i="7"/>
  <c r="I100" i="7"/>
  <c r="I101" i="7"/>
  <c r="I102" i="7"/>
  <c r="I84" i="7"/>
  <c r="I85" i="7"/>
  <c r="I86" i="7"/>
  <c r="I87" i="7"/>
  <c r="I88" i="7"/>
  <c r="I89" i="7"/>
  <c r="I90" i="7"/>
  <c r="I91" i="7"/>
  <c r="I92" i="7"/>
  <c r="I93" i="7"/>
  <c r="I94" i="7"/>
  <c r="I95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8" i="7"/>
  <c r="G68" i="7"/>
  <c r="G69" i="7"/>
  <c r="H69" i="7"/>
  <c r="H68" i="7" s="1"/>
  <c r="F69" i="7"/>
  <c r="G91" i="7" l="1"/>
  <c r="G90" i="7" s="1"/>
  <c r="H91" i="7"/>
  <c r="H90" i="7" s="1"/>
  <c r="G82" i="7"/>
  <c r="G81" i="7" s="1"/>
  <c r="H82" i="7"/>
  <c r="H81" i="7" s="1"/>
  <c r="H80" i="7" s="1"/>
  <c r="F82" i="7"/>
  <c r="G77" i="7"/>
  <c r="G76" i="7" s="1"/>
  <c r="H77" i="7"/>
  <c r="H76" i="7" s="1"/>
  <c r="G74" i="7"/>
  <c r="G73" i="7" s="1"/>
  <c r="H74" i="7"/>
  <c r="H73" i="7" s="1"/>
  <c r="G66" i="7"/>
  <c r="G65" i="7" s="1"/>
  <c r="H66" i="7"/>
  <c r="H65" i="7" s="1"/>
  <c r="G63" i="7"/>
  <c r="G62" i="7" s="1"/>
  <c r="H63" i="7"/>
  <c r="H62" i="7" s="1"/>
  <c r="F63" i="7"/>
  <c r="G37" i="7"/>
  <c r="G36" i="7" s="1"/>
  <c r="H37" i="7"/>
  <c r="H36" i="7" s="1"/>
  <c r="G34" i="7"/>
  <c r="G33" i="7" s="1"/>
  <c r="H34" i="7"/>
  <c r="H33" i="7" s="1"/>
  <c r="G27" i="7"/>
  <c r="G26" i="7" s="1"/>
  <c r="H27" i="7"/>
  <c r="H26" i="7" s="1"/>
  <c r="F27" i="7"/>
  <c r="G23" i="7"/>
  <c r="G22" i="7" s="1"/>
  <c r="H23" i="7"/>
  <c r="H22" i="7" s="1"/>
  <c r="G19" i="7"/>
  <c r="G18" i="7" s="1"/>
  <c r="H19" i="7"/>
  <c r="H18" i="7" s="1"/>
  <c r="G14" i="7"/>
  <c r="G13" i="7" s="1"/>
  <c r="H14" i="7"/>
  <c r="H13" i="7" s="1"/>
  <c r="F19" i="7"/>
  <c r="F18" i="7" s="1"/>
  <c r="D22" i="8"/>
  <c r="E22" i="8"/>
  <c r="F22" i="8"/>
  <c r="D24" i="8"/>
  <c r="E24" i="8"/>
  <c r="F24" i="8"/>
  <c r="D26" i="8"/>
  <c r="E26" i="8"/>
  <c r="E21" i="8" s="1"/>
  <c r="F26" i="8"/>
  <c r="C21" i="8"/>
  <c r="C26" i="8"/>
  <c r="D14" i="8"/>
  <c r="E14" i="8"/>
  <c r="F14" i="8"/>
  <c r="G22" i="8" l="1"/>
  <c r="H22" i="8"/>
  <c r="H26" i="8"/>
  <c r="G26" i="8"/>
  <c r="G80" i="7"/>
  <c r="H25" i="7"/>
  <c r="G25" i="7"/>
  <c r="G12" i="7"/>
  <c r="H12" i="7"/>
  <c r="D11" i="8"/>
  <c r="E11" i="8"/>
  <c r="F11" i="8"/>
  <c r="D9" i="8"/>
  <c r="E9" i="8"/>
  <c r="F9" i="8"/>
  <c r="C11" i="8"/>
  <c r="H87" i="3"/>
  <c r="H86" i="3" s="1"/>
  <c r="I87" i="3"/>
  <c r="I86" i="3" s="1"/>
  <c r="J87" i="3"/>
  <c r="J86" i="3" s="1"/>
  <c r="G87" i="3"/>
  <c r="L14" i="3"/>
  <c r="G79" i="3"/>
  <c r="H79" i="3"/>
  <c r="I79" i="3"/>
  <c r="J79" i="3"/>
  <c r="L79" i="3" l="1"/>
  <c r="K79" i="3"/>
  <c r="K83" i="3" l="1"/>
  <c r="K84" i="3"/>
  <c r="K80" i="3"/>
  <c r="K74" i="3"/>
  <c r="K60" i="3"/>
  <c r="K53" i="3"/>
  <c r="K12" i="1" l="1"/>
  <c r="L22" i="1"/>
  <c r="L23" i="1"/>
  <c r="L24" i="1"/>
  <c r="L21" i="1"/>
  <c r="K22" i="1"/>
  <c r="K23" i="1"/>
  <c r="K24" i="1"/>
  <c r="K21" i="1"/>
  <c r="G49" i="3" l="1"/>
  <c r="H9" i="11"/>
  <c r="H10" i="11"/>
  <c r="L66" i="3"/>
  <c r="L67" i="3"/>
  <c r="L68" i="3"/>
  <c r="L69" i="3"/>
  <c r="L70" i="3"/>
  <c r="L72" i="3"/>
  <c r="L73" i="3"/>
  <c r="L74" i="3"/>
  <c r="L75" i="3"/>
  <c r="L76" i="3"/>
  <c r="L77" i="3"/>
  <c r="L80" i="3"/>
  <c r="L83" i="3"/>
  <c r="L84" i="3"/>
  <c r="L43" i="3"/>
  <c r="L45" i="3"/>
  <c r="L44" i="3" s="1"/>
  <c r="L47" i="3"/>
  <c r="L50" i="3"/>
  <c r="L51" i="3"/>
  <c r="L52" i="3"/>
  <c r="L53" i="3"/>
  <c r="L55" i="3"/>
  <c r="L56" i="3"/>
  <c r="L57" i="3"/>
  <c r="L58" i="3"/>
  <c r="L59" i="3"/>
  <c r="L60" i="3"/>
  <c r="L62" i="3"/>
  <c r="L63" i="3"/>
  <c r="L64" i="3"/>
  <c r="L65" i="3"/>
  <c r="L16" i="3"/>
  <c r="L18" i="3"/>
  <c r="L21" i="3"/>
  <c r="L22" i="3"/>
  <c r="L25" i="3"/>
  <c r="L28" i="3"/>
  <c r="L31" i="3"/>
  <c r="L32" i="3"/>
  <c r="L33" i="3"/>
  <c r="L34" i="3"/>
  <c r="I10" i="1"/>
  <c r="I13" i="1"/>
  <c r="F8" i="11"/>
  <c r="G72" i="7"/>
  <c r="F23" i="7"/>
  <c r="F22" i="7" s="1"/>
  <c r="I16" i="1" l="1"/>
  <c r="I25" i="1" s="1"/>
  <c r="F34" i="7"/>
  <c r="E8" i="11" l="1"/>
  <c r="C8" i="11" l="1"/>
  <c r="D35" i="8"/>
  <c r="E35" i="8"/>
  <c r="F35" i="8"/>
  <c r="C35" i="8"/>
  <c r="H54" i="3"/>
  <c r="I54" i="3"/>
  <c r="J54" i="3"/>
  <c r="G54" i="3"/>
  <c r="G9" i="11"/>
  <c r="G10" i="11"/>
  <c r="K62" i="3"/>
  <c r="K63" i="3"/>
  <c r="K64" i="3"/>
  <c r="K65" i="3"/>
  <c r="K66" i="3"/>
  <c r="K67" i="3"/>
  <c r="K68" i="3"/>
  <c r="K69" i="3"/>
  <c r="K70" i="3"/>
  <c r="K72" i="3"/>
  <c r="K73" i="3"/>
  <c r="K75" i="3"/>
  <c r="K76" i="3"/>
  <c r="K77" i="3"/>
  <c r="K43" i="3"/>
  <c r="K45" i="3"/>
  <c r="K44" i="3" s="1"/>
  <c r="K47" i="3"/>
  <c r="K50" i="3"/>
  <c r="K51" i="3"/>
  <c r="K52" i="3"/>
  <c r="K55" i="3"/>
  <c r="K56" i="3"/>
  <c r="K57" i="3"/>
  <c r="K58" i="3"/>
  <c r="K59" i="3"/>
  <c r="H35" i="8" l="1"/>
  <c r="G35" i="8"/>
  <c r="L54" i="3"/>
  <c r="K16" i="3"/>
  <c r="K21" i="3"/>
  <c r="K25" i="3"/>
  <c r="K31" i="3"/>
  <c r="K11" i="1"/>
  <c r="K14" i="1"/>
  <c r="K15" i="1"/>
  <c r="F62" i="7" l="1"/>
  <c r="F81" i="7"/>
  <c r="F68" i="7"/>
  <c r="F66" i="7"/>
  <c r="F65" i="7" s="1"/>
  <c r="H72" i="7" l="1"/>
  <c r="G98" i="7"/>
  <c r="H98" i="7"/>
  <c r="G101" i="7"/>
  <c r="H101" i="7"/>
  <c r="D32" i="8"/>
  <c r="E32" i="8"/>
  <c r="F32" i="8"/>
  <c r="C32" i="8"/>
  <c r="D17" i="8"/>
  <c r="E17" i="8"/>
  <c r="F17" i="8"/>
  <c r="C17" i="8"/>
  <c r="I26" i="3"/>
  <c r="H27" i="3"/>
  <c r="H26" i="3" s="1"/>
  <c r="J27" i="3"/>
  <c r="G27" i="3"/>
  <c r="G26" i="3" s="1"/>
  <c r="H13" i="3"/>
  <c r="I13" i="3"/>
  <c r="J13" i="3"/>
  <c r="G13" i="3"/>
  <c r="F101" i="7"/>
  <c r="F37" i="7"/>
  <c r="F36" i="7" s="1"/>
  <c r="F91" i="7"/>
  <c r="F74" i="7"/>
  <c r="F73" i="7" s="1"/>
  <c r="F77" i="7"/>
  <c r="F33" i="7"/>
  <c r="F98" i="7"/>
  <c r="F14" i="7"/>
  <c r="D8" i="11"/>
  <c r="D29" i="8"/>
  <c r="D21" i="8" s="1"/>
  <c r="E29" i="8"/>
  <c r="F29" i="8"/>
  <c r="D7" i="8"/>
  <c r="E7" i="8"/>
  <c r="F7" i="8"/>
  <c r="J85" i="3"/>
  <c r="J39" i="3" s="1"/>
  <c r="H82" i="3"/>
  <c r="H81" i="3" s="1"/>
  <c r="I82" i="3"/>
  <c r="J82" i="3"/>
  <c r="H78" i="3"/>
  <c r="H71" i="3"/>
  <c r="I71" i="3"/>
  <c r="J71" i="3"/>
  <c r="H61" i="3"/>
  <c r="I61" i="3"/>
  <c r="J61" i="3"/>
  <c r="H49" i="3"/>
  <c r="I49" i="3"/>
  <c r="J49" i="3"/>
  <c r="H46" i="3"/>
  <c r="I46" i="3"/>
  <c r="J46" i="3"/>
  <c r="H44" i="3"/>
  <c r="H42" i="3"/>
  <c r="I42" i="3"/>
  <c r="J42" i="3"/>
  <c r="H30" i="3"/>
  <c r="I30" i="3"/>
  <c r="J30" i="3"/>
  <c r="J29" i="3" s="1"/>
  <c r="H24" i="3"/>
  <c r="I24" i="3"/>
  <c r="J24" i="3"/>
  <c r="J23" i="3" s="1"/>
  <c r="H20" i="3"/>
  <c r="I20" i="3"/>
  <c r="J20" i="3"/>
  <c r="J19" i="3" s="1"/>
  <c r="H17" i="3"/>
  <c r="I17" i="3"/>
  <c r="J17" i="3"/>
  <c r="H15" i="3"/>
  <c r="I15" i="3"/>
  <c r="J15" i="3"/>
  <c r="G7" i="8" l="1"/>
  <c r="F6" i="8"/>
  <c r="H7" i="8"/>
  <c r="H29" i="8"/>
  <c r="G29" i="8"/>
  <c r="F21" i="8"/>
  <c r="H97" i="7"/>
  <c r="H96" i="7" s="1"/>
  <c r="H95" i="7" s="1"/>
  <c r="H94" i="7" s="1"/>
  <c r="H93" i="7" s="1"/>
  <c r="G97" i="7"/>
  <c r="G96" i="7" s="1"/>
  <c r="G95" i="7" s="1"/>
  <c r="G94" i="7" s="1"/>
  <c r="G93" i="7" s="1"/>
  <c r="L27" i="3"/>
  <c r="L17" i="3"/>
  <c r="L13" i="3"/>
  <c r="J81" i="3"/>
  <c r="L82" i="3"/>
  <c r="L42" i="3"/>
  <c r="F90" i="7"/>
  <c r="F80" i="7" s="1"/>
  <c r="F76" i="7"/>
  <c r="F26" i="7"/>
  <c r="F13" i="7"/>
  <c r="F12" i="7" s="1"/>
  <c r="D7" i="11"/>
  <c r="H8" i="11"/>
  <c r="L71" i="3"/>
  <c r="L61" i="3"/>
  <c r="J78" i="3"/>
  <c r="L78" i="3" s="1"/>
  <c r="L49" i="3"/>
  <c r="L46" i="3"/>
  <c r="L15" i="3"/>
  <c r="H29" i="3"/>
  <c r="L29" i="3" s="1"/>
  <c r="L30" i="3"/>
  <c r="H23" i="3"/>
  <c r="L23" i="3" s="1"/>
  <c r="L24" i="3"/>
  <c r="H19" i="3"/>
  <c r="L19" i="3" s="1"/>
  <c r="L20" i="3"/>
  <c r="F7" i="11"/>
  <c r="F6" i="11" s="1"/>
  <c r="G8" i="11"/>
  <c r="E7" i="11"/>
  <c r="I81" i="3"/>
  <c r="I78" i="3"/>
  <c r="J26" i="3"/>
  <c r="L26" i="3" s="1"/>
  <c r="I29" i="3"/>
  <c r="I23" i="3"/>
  <c r="I19" i="3"/>
  <c r="I12" i="3"/>
  <c r="H12" i="3"/>
  <c r="J12" i="3"/>
  <c r="H11" i="7"/>
  <c r="H10" i="7" s="1"/>
  <c r="H9" i="7" s="1"/>
  <c r="H8" i="7" s="1"/>
  <c r="J41" i="3"/>
  <c r="J48" i="3"/>
  <c r="F97" i="7"/>
  <c r="F96" i="7" s="1"/>
  <c r="H48" i="3"/>
  <c r="I48" i="3"/>
  <c r="H41" i="3"/>
  <c r="I41" i="3"/>
  <c r="C7" i="11"/>
  <c r="G6" i="8" l="1"/>
  <c r="H6" i="8"/>
  <c r="H21" i="8"/>
  <c r="G21" i="8"/>
  <c r="F25" i="7"/>
  <c r="H11" i="3"/>
  <c r="H10" i="3" s="1"/>
  <c r="H40" i="3"/>
  <c r="J10" i="3"/>
  <c r="L81" i="3"/>
  <c r="F72" i="7"/>
  <c r="D6" i="11"/>
  <c r="H6" i="11" s="1"/>
  <c r="H7" i="11"/>
  <c r="L48" i="3"/>
  <c r="L41" i="3"/>
  <c r="H85" i="3"/>
  <c r="L12" i="3"/>
  <c r="G11" i="7"/>
  <c r="G10" i="7" s="1"/>
  <c r="G9" i="7" s="1"/>
  <c r="G8" i="7" s="1"/>
  <c r="G7" i="11"/>
  <c r="E6" i="11"/>
  <c r="C6" i="11"/>
  <c r="G6" i="11" s="1"/>
  <c r="I85" i="3"/>
  <c r="I11" i="3"/>
  <c r="I10" i="3" s="1"/>
  <c r="J40" i="3"/>
  <c r="I40" i="3"/>
  <c r="C29" i="8"/>
  <c r="C24" i="8"/>
  <c r="C22" i="8"/>
  <c r="C14" i="8"/>
  <c r="C9" i="8"/>
  <c r="C7" i="8"/>
  <c r="L39" i="3" l="1"/>
  <c r="F95" i="7"/>
  <c r="F94" i="7" s="1"/>
  <c r="F93" i="7" s="1"/>
  <c r="F11" i="7"/>
  <c r="F10" i="7" s="1"/>
  <c r="F9" i="7" s="1"/>
  <c r="F8" i="7" s="1"/>
  <c r="L85" i="3"/>
  <c r="L40" i="3"/>
  <c r="L10" i="3"/>
  <c r="L11" i="3"/>
  <c r="G82" i="3"/>
  <c r="K82" i="3" s="1"/>
  <c r="G71" i="3"/>
  <c r="K71" i="3" s="1"/>
  <c r="G61" i="3"/>
  <c r="K61" i="3" s="1"/>
  <c r="K54" i="3"/>
  <c r="K49" i="3"/>
  <c r="G46" i="3"/>
  <c r="K46" i="3" s="1"/>
  <c r="G44" i="3"/>
  <c r="G42" i="3"/>
  <c r="K42" i="3" s="1"/>
  <c r="G30" i="3"/>
  <c r="G24" i="3"/>
  <c r="G15" i="3"/>
  <c r="G17" i="3"/>
  <c r="G20" i="3"/>
  <c r="H13" i="1"/>
  <c r="J13" i="1"/>
  <c r="H10" i="1"/>
  <c r="J10" i="1"/>
  <c r="L10" i="1" l="1"/>
  <c r="H16" i="1"/>
  <c r="H25" i="1" s="1"/>
  <c r="G86" i="3"/>
  <c r="G81" i="3"/>
  <c r="K81" i="3" s="1"/>
  <c r="G78" i="3"/>
  <c r="K78" i="3" s="1"/>
  <c r="G29" i="3"/>
  <c r="K29" i="3" s="1"/>
  <c r="K30" i="3"/>
  <c r="G23" i="3"/>
  <c r="K23" i="3" s="1"/>
  <c r="K24" i="3"/>
  <c r="G19" i="3"/>
  <c r="K19" i="3" s="1"/>
  <c r="K20" i="3"/>
  <c r="K15" i="3"/>
  <c r="G12" i="3"/>
  <c r="J16" i="1"/>
  <c r="G41" i="3"/>
  <c r="K41" i="3" s="1"/>
  <c r="G48" i="3"/>
  <c r="K48" i="3" s="1"/>
  <c r="G13" i="1"/>
  <c r="G10" i="1"/>
  <c r="K10" i="1" s="1"/>
  <c r="J25" i="1" l="1"/>
  <c r="G16" i="1"/>
  <c r="G25" i="1" s="1"/>
  <c r="K13" i="1"/>
  <c r="G85" i="3"/>
  <c r="K85" i="3" s="1"/>
  <c r="K12" i="3"/>
  <c r="G11" i="3"/>
  <c r="G40" i="3"/>
  <c r="G39" i="3" l="1"/>
  <c r="K16" i="1"/>
  <c r="K25" i="1"/>
  <c r="L25" i="1"/>
  <c r="K39" i="3"/>
  <c r="K40" i="3"/>
  <c r="K11" i="3"/>
  <c r="G10" i="3"/>
  <c r="K10" i="3" s="1"/>
</calcChain>
</file>

<file path=xl/sharedStrings.xml><?xml version="1.0" encoding="utf-8"?>
<sst xmlns="http://schemas.openxmlformats.org/spreadsheetml/2006/main" count="379" uniqueCount="202">
  <si>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</si>
  <si>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</si>
  <si>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</si>
  <si>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</si>
  <si>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</si>
  <si>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</si>
  <si>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</si>
  <si>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</si>
  <si>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</si>
  <si>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</si>
  <si>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</si>
  <si>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</si>
  <si>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</si>
  <si>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</si>
  <si>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</si>
  <si>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</si>
  <si>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</si>
  <si>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</si>
  <si>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>6=5/2*100</t>
  </si>
  <si>
    <t>UKUPNI PRIHODI</t>
  </si>
  <si>
    <t>Pomoći iz inozemstva i od subjekata unutar općeg proračuna</t>
  </si>
  <si>
    <t>….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</si>
  <si>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</si>
  <si>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</si>
  <si>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</si>
  <si>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</si>
  <si>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</si>
  <si>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</si>
  <si>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</si>
  <si>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</si>
  <si>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</si>
  <si>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</si>
  <si>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</si>
  <si>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</si>
  <si>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</si>
  <si>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</si>
  <si>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</si>
  <si>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</si>
  <si>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</si>
  <si>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UKUPNO PRIMICI</t>
  </si>
  <si>
    <t xml:space="preserve">UKUPNO IZDACI 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</si>
  <si>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</si>
  <si>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</si>
  <si>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</si>
  <si>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</si>
  <si>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</si>
  <si>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</si>
  <si>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</si>
  <si>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</si>
  <si>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</t>
  </si>
  <si>
    <t>RAZLIKA - VIŠAK MANJAK</t>
  </si>
  <si>
    <t>SAŽETAK RAČUNA FINANCIRANJA</t>
  </si>
  <si>
    <t>IZVJEŠTAJ PO PROGRAMSKOJ KLASIFIKACIJI</t>
  </si>
  <si>
    <t>SAŽETAK  RAČUNA PRIHODA I RASHODA I  RAČUNA FINANCIRANJA  može sadržavati i dodatne podatke.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</si>
  <si>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</si>
  <si>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Pomoći prorač.kor.iz prorač.koji im nije nadležan</t>
  </si>
  <si>
    <t>Tek.pomoći prorač.kor.iz prorač.koji im nije nadležan</t>
  </si>
  <si>
    <t>Pomoći temeljem prijenosa EU sredstava</t>
  </si>
  <si>
    <t>Tekuće pomoći temeljem prijenosa EU sredstava</t>
  </si>
  <si>
    <t>Prihodi od financijske imovine</t>
  </si>
  <si>
    <t>Prihodi od upravnih i administrativnih pristojbi, pristojbi po posebnim propisima i naknada</t>
  </si>
  <si>
    <t>Prihodi po posebnim propisima</t>
  </si>
  <si>
    <t>Ostali nespomenuti prihodi</t>
  </si>
  <si>
    <t>Prihodi iz nadležnog proračuna</t>
  </si>
  <si>
    <t>Prih.iz nadl.prorač za fin.rashoda poslovanja</t>
  </si>
  <si>
    <t>Prih.iz nadl.prorač za fin.rash.za nab.nefin.imovine</t>
  </si>
  <si>
    <t>Ostali rashodi za zaposlene</t>
  </si>
  <si>
    <t>Doprinosi na plaće</t>
  </si>
  <si>
    <t>Doprinosi za obvezno zdravstveno osiguranje</t>
  </si>
  <si>
    <t>Naknade za prijevoz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</si>
  <si>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</si>
  <si>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</si>
  <si>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</si>
  <si>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</si>
  <si>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</si>
  <si>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</si>
  <si>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</si>
  <si>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</si>
  <si>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</si>
  <si>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</si>
  <si>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</si>
  <si>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</si>
  <si>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</si>
  <si>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</si>
  <si>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</si>
  <si>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</si>
  <si>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</si>
  <si>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</si>
  <si>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</si>
  <si>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predst.i izvršnih tijela, povj.i sl.</t>
  </si>
  <si>
    <t>Premije osiguranja</t>
  </si>
  <si>
    <t>Reprezentacija</t>
  </si>
  <si>
    <t>Članarine i norme</t>
  </si>
  <si>
    <t>Pristojbe i naknade</t>
  </si>
  <si>
    <t>Financijski rashodi</t>
  </si>
  <si>
    <t>Ostali financijski rashodi</t>
  </si>
  <si>
    <t>Zatezne kamate</t>
  </si>
  <si>
    <t>Ostale naknade šteta pravnim i fizičkim osobama</t>
  </si>
  <si>
    <t>Naknade šteta pravnim i fizičkim osobama</t>
  </si>
  <si>
    <t>Ostale kazne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</si>
  <si>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</si>
  <si>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</si>
  <si>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</si>
  <si>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</si>
  <si>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</si>
  <si>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Sportska i glazbena oprema</t>
  </si>
  <si>
    <t>Uređaji, strojevi i oprema za ostale namjene</t>
  </si>
  <si>
    <t xml:space="preserve">  41 Prihodi za posebne namjene</t>
  </si>
  <si>
    <t>5 Pomoći</t>
  </si>
  <si>
    <t>09 Obrazovanje</t>
  </si>
  <si>
    <t>091 Predškolsko i osnovno obrazovanje</t>
  </si>
  <si>
    <t xml:space="preserve">    0911Predškolsko obrazovanje</t>
  </si>
  <si>
    <t xml:space="preserve">    096 Dodatne usluge u obrazovanju</t>
  </si>
  <si>
    <t>RAZDJEL 030</t>
  </si>
  <si>
    <t>GLAVA 030-01</t>
  </si>
  <si>
    <t>GLAVA 030-02</t>
  </si>
  <si>
    <t>PROGRAM 1010</t>
  </si>
  <si>
    <t>Aktivnost A1010-01</t>
  </si>
  <si>
    <t>Izvor 11</t>
  </si>
  <si>
    <t>Aktivnost A1010-02</t>
  </si>
  <si>
    <t xml:space="preserve">        Izvor 11</t>
  </si>
  <si>
    <t>Izvor 41</t>
  </si>
  <si>
    <t>Aktivnost A1010-05</t>
  </si>
  <si>
    <t>Izvor 31</t>
  </si>
  <si>
    <t>PROGRAM 1064</t>
  </si>
  <si>
    <t>Aktivnost 1064-01</t>
  </si>
  <si>
    <t>UPRAVNI ODJEL ZA ODGOJ I ŠKOLSTVO</t>
  </si>
  <si>
    <t xml:space="preserve">DJEČJI VRTIĆ RADOST </t>
  </si>
  <si>
    <t>PREDŠKOLSKI ODGOJ I OBRAZOVANJE U GRADSKIM USTANOVAMA -REDOVAN RAD</t>
  </si>
  <si>
    <t xml:space="preserve"> Opći prihodi i primici</t>
  </si>
  <si>
    <t>Opći prihodi i primici</t>
  </si>
  <si>
    <t>Prihodi za posebne namjene</t>
  </si>
  <si>
    <t xml:space="preserve">Vlastiti prihodi </t>
  </si>
  <si>
    <t>Opremanje objekata</t>
  </si>
  <si>
    <t>Rashodi za nabavu proizvedene dug.imovine</t>
  </si>
  <si>
    <t>SMJENSKI RAD I PRODULJENI BORAVAK VRTIĆA</t>
  </si>
  <si>
    <t>Materijal i dijelovi za tekuće i investic.održavanje</t>
  </si>
  <si>
    <t xml:space="preserve">Ostali rashodi </t>
  </si>
  <si>
    <t>1.1. SAŽETAK  RAČUNA PRIHODA I RASHODA I  RAČUNA FINANCIRANJA</t>
  </si>
  <si>
    <t xml:space="preserve">1.2.  RAČUN PRIHODA I RASHODA </t>
  </si>
  <si>
    <t xml:space="preserve">1.2.1. IZVJEŠTAJ O PRIHODIMA I RASHODIMA PREMA EKONOMSKOJ KLASIFIKACIJI </t>
  </si>
  <si>
    <t>1.2.2. IZVJEŠTAJ O PRIHODIMA I RASHODIMA PREMA IZVORIMA FINANCIRANJA</t>
  </si>
  <si>
    <t xml:space="preserve"> 1.3. RAČUN FINANCIRANJA</t>
  </si>
  <si>
    <t xml:space="preserve">1.3.1. IZVJEŠTAJ RAČUNA FINANCIRANJA PREMA EKONOMSKOJ KLASIFIKACIJI </t>
  </si>
  <si>
    <t>1.3.2. IZVJEŠTAJ RAČUNA FINANCIRANJA PREMA IZVORIMA FINANCIRANJA</t>
  </si>
  <si>
    <t>11 Opći prihodi i primici UO za odgoj i školstvo</t>
  </si>
  <si>
    <t>1.2.3. IZVJEŠTAJ O RASHODIMA PREMA FUNKCIJSKOJ KLASIFIKACIJI</t>
  </si>
  <si>
    <t>030-02-01360</t>
  </si>
  <si>
    <t xml:space="preserve">Naknade za prijevoz </t>
  </si>
  <si>
    <t>Uredski materijal i ost.mat.rashodi</t>
  </si>
  <si>
    <t>Materijal i dij.za tek.i inv.održavanje</t>
  </si>
  <si>
    <t>Nakn. za rad predst.i izvršnih tijela, povj.i sl.</t>
  </si>
  <si>
    <t>Bankarske usluge i usl.pl.prometa</t>
  </si>
  <si>
    <t>Pomoći od izvan proračunskih korisnika</t>
  </si>
  <si>
    <t>Tekuće pomoći od izvanproračunskih korisnika</t>
  </si>
  <si>
    <t>Prih.od prod.proizv.i robe,usl.,prih.od donacija</t>
  </si>
  <si>
    <t>Tekuće donacije od subjekata izvan općeg prorač.</t>
  </si>
  <si>
    <t>Prihodi od imovine</t>
  </si>
  <si>
    <t>61 Donacije</t>
  </si>
  <si>
    <t xml:space="preserve">   6103 Donacije </t>
  </si>
  <si>
    <r>
      <t xml:space="preserve"> </t>
    </r>
    <r>
      <rPr>
        <i/>
        <sz val="10"/>
        <rFont val="Arial"/>
        <family val="2"/>
        <charset val="238"/>
      </rPr>
      <t xml:space="preserve"> 6103 Donacije</t>
    </r>
  </si>
  <si>
    <t>Izvor 6103</t>
  </si>
  <si>
    <t xml:space="preserve">Donacije </t>
  </si>
  <si>
    <t>Donacije od pravnih i fiz.osoba izvan općeg prorač.</t>
  </si>
  <si>
    <t>Ostali prihodi od financijske imovine</t>
  </si>
  <si>
    <t>Izvor 92</t>
  </si>
  <si>
    <t>Tekuće pomoći</t>
  </si>
  <si>
    <t>7=5/3*100</t>
  </si>
  <si>
    <t xml:space="preserve">OSTVARENJE/IZVRŠENJE 
I-VI 2025. </t>
  </si>
  <si>
    <t xml:space="preserve">IZVRŠENJE 
I-VI 2025. </t>
  </si>
  <si>
    <t>5=4/2*100</t>
  </si>
  <si>
    <t>PRENESENI VIŠAK / MANJAK IZ PRETHODNE GODINE</t>
  </si>
  <si>
    <t>PRIJENOS VIŠKA / MANJKA U SLIJEDEĆE RAZDOBLJE</t>
  </si>
  <si>
    <t>Prihodi od zateznih kamata</t>
  </si>
  <si>
    <t>Višak prihoda preneseni</t>
  </si>
  <si>
    <t>Manjak prihoda preneseni</t>
  </si>
  <si>
    <t>92 Višak prihoda preneseni</t>
  </si>
  <si>
    <t>72 Prihodi od proizv.dug.imovine</t>
  </si>
  <si>
    <t>Ostali prihodi za posebne namjene</t>
  </si>
  <si>
    <t>PRIJEDLOG POLUGODIŠNJEG IZVJEŠTAJA O IZVRŠENJU FINANCIJSKOG PLANA DJEČJEG VRTIĆA RADOST ZA  2026. GODINU</t>
  </si>
  <si>
    <t>IZVORNI PLAN ILI REBALANS 2026.*</t>
  </si>
  <si>
    <t>TEKUĆI PLAN 2026.*</t>
  </si>
  <si>
    <t xml:space="preserve">OSTVARENJE/IZVRŠENJE 
I-VI 2026. </t>
  </si>
  <si>
    <t xml:space="preserve">** AKO Opći i Posebni dio godišnjeg izvještaja ne sadrži "TEKUĆI PLAN 2026.", "INDEKS"("OSTVARENJE/IZVRŠENJE 2026."/"TEKUĆI PLAN 2026.") iskazuje se kao "OSTVARENJE/IZVRŠENJE 2026."/"IZVORNI PLAN 2026." ODNOSNO "REBALANS 2026." </t>
  </si>
  <si>
    <t xml:space="preserve">IZVRŠENJE 
I-VI 2026. </t>
  </si>
  <si>
    <t>TEKUĆI PLAN 2026.**</t>
  </si>
  <si>
    <t xml:space="preserve">OSTVARENJE/IZVRŠENJE 
2026. </t>
  </si>
  <si>
    <t xml:space="preserve"> IZVRŠENJE 
I-VI 2026. </t>
  </si>
  <si>
    <t>Prijevozna sredstva u cestovnom prometu</t>
  </si>
  <si>
    <t>Dodatna ulaganja na građ.objektima</t>
  </si>
  <si>
    <t>4 Prihodi za posebne namjene</t>
  </si>
  <si>
    <t xml:space="preserve">  40 Prihodi od kom.nakn.i kom.dop.(Grad)</t>
  </si>
  <si>
    <t xml:space="preserve">   50 Pomoći iz drž.proračuna (Grad)</t>
  </si>
  <si>
    <t>50 Pomoći iz drž.proračuna (MZOM)</t>
  </si>
  <si>
    <t>Izvor 50</t>
  </si>
  <si>
    <t>Višak prihoda iz 2025.g.</t>
  </si>
  <si>
    <t>Izvor 40</t>
  </si>
  <si>
    <t>Aktivnost K1010-03</t>
  </si>
  <si>
    <t>Dodatna ulaganja na građevinskim objektima</t>
  </si>
  <si>
    <t>Korisnik</t>
  </si>
  <si>
    <t>Mreža za dar</t>
  </si>
  <si>
    <t xml:space="preserve">Korisnik       030-01-00360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</si>
</sst>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" fillId="0" borderId="0" xfId="0" applyFont="1"/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 indent="7"/>
    </xf>
    <xf numFmtId="0" fontId="3" fillId="2" borderId="2" xfId="0" applyFont="1" applyFill="1" applyBorder="1" applyAlignment="1">
      <alignment horizontal="left" vertical="center" wrapText="1" indent="7"/>
    </xf>
    <xf numFmtId="0" fontId="3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4" fontId="3" fillId="2" borderId="3" xfId="0" applyNumberFormat="1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 wrapText="1"/>
    </xf>
    <xf numFmtId="4" fontId="6" fillId="2" borderId="3" xfId="0" applyNumberFormat="1" applyFont="1" applyFill="1" applyBorder="1" applyAlignment="1">
      <alignment horizontal="right" wrapText="1"/>
    </xf>
    <xf numFmtId="4" fontId="3" fillId="2" borderId="4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0" fillId="0" borderId="3" xfId="0" applyNumberForma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4" fontId="6" fillId="2" borderId="4" xfId="0" applyNumberFormat="1" applyFont="1" applyFill="1" applyBorder="1" applyAlignment="1">
      <alignment horizontal="right" vertical="center"/>
    </xf>
    <xf numFmtId="0" fontId="16" fillId="2" borderId="3" xfId="0" applyFont="1" applyFill="1" applyBorder="1" applyAlignment="1">
      <alignment vertical="center" wrapText="1"/>
    </xf>
    <xf numFmtId="4" fontId="6" fillId="3" borderId="4" xfId="0" applyNumberFormat="1" applyFont="1" applyFill="1" applyBorder="1" applyAlignment="1">
      <alignment horizontal="right"/>
    </xf>
    <xf numFmtId="0" fontId="11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6" fillId="3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18" fillId="0" borderId="5" xfId="0" applyFont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 indent="4"/>
    </xf>
    <xf numFmtId="0" fontId="6" fillId="2" borderId="1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horizontal="left" vertical="center" wrapText="1" indent="3"/>
    </xf>
    <xf numFmtId="0" fontId="6" fillId="2" borderId="4" xfId="0" applyFont="1" applyFill="1" applyBorder="1" applyAlignment="1">
      <alignment horizontal="left" vertical="center" wrapText="1" indent="3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center" wrapText="1" indent="2"/>
    </xf>
    <xf numFmtId="0" fontId="6" fillId="2" borderId="2" xfId="0" applyFont="1" applyFill="1" applyBorder="1" applyAlignment="1">
      <alignment horizontal="left" vertical="center" wrapText="1" indent="2"/>
    </xf>
    <xf numFmtId="0" fontId="6" fillId="2" borderId="4" xfId="0" applyFont="1" applyFill="1" applyBorder="1" applyAlignment="1">
      <alignment horizontal="left" vertical="center" wrapText="1" indent="2"/>
    </xf>
    <xf numFmtId="0" fontId="19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" fontId="9" fillId="2" borderId="3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left" vertical="center" wrapText="1" indent="3"/>
    </xf>
    <xf numFmtId="4" fontId="6" fillId="2" borderId="4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>
      <alignment vertical="center"/>
    </xf>
    <xf numFmtId="0" fontId="11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2"/>
    </xf>
    <xf numFmtId="0" fontId="6" fillId="2" borderId="2" xfId="0" applyNumberFormat="1" applyFont="1" applyFill="1" applyBorder="1" applyAlignment="1">
      <alignment horizontal="left" vertical="center" indent="2"/>
    </xf>
    <xf numFmtId="0" fontId="3" fillId="2" borderId="2" xfId="0" applyFont="1" applyFill="1" applyBorder="1" applyAlignment="1">
      <alignment horizontal="right" vertical="center" wrapText="1"/>
    </xf>
    <xf numFmtId="4" fontId="0" fillId="0" borderId="3" xfId="0" applyNumberFormat="1" applyFont="1" applyBorder="1"/>
    <xf numFmtId="4" fontId="0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5"/>
  <sheetViews>
    <sheetView topLeftCell="A7" workbookViewId="0">
      <selection activeCell="O29" sqref="O29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100" t="s">
        <v>179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2:12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25">
      <c r="B3" s="100" t="s">
        <v>12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2:12" ht="36" customHeight="1" x14ac:dyDescent="0.25">
      <c r="B4" s="80"/>
      <c r="C4" s="80"/>
      <c r="D4" s="80"/>
      <c r="E4" s="2"/>
      <c r="F4" s="2"/>
      <c r="G4" s="2"/>
      <c r="H4" s="2"/>
      <c r="I4" s="2"/>
      <c r="J4" s="3"/>
      <c r="K4" s="3"/>
    </row>
    <row r="5" spans="2:12" ht="18" customHeight="1" x14ac:dyDescent="0.25">
      <c r="B5" s="100" t="s">
        <v>138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</row>
    <row r="6" spans="2:12" ht="18" customHeight="1" x14ac:dyDescent="0.25">
      <c r="B6" s="37"/>
      <c r="C6" s="39"/>
      <c r="D6" s="39"/>
      <c r="E6" s="39"/>
      <c r="F6" s="39"/>
      <c r="G6" s="39"/>
      <c r="H6" s="39"/>
      <c r="I6" s="39"/>
      <c r="J6" s="39"/>
      <c r="K6" s="39"/>
    </row>
    <row r="7" spans="2:12" x14ac:dyDescent="0.25">
      <c r="B7" s="108" t="s">
        <v>49</v>
      </c>
      <c r="C7" s="108"/>
      <c r="D7" s="108"/>
      <c r="E7" s="108"/>
      <c r="F7" s="108"/>
      <c r="G7" s="4"/>
      <c r="H7" s="4"/>
      <c r="I7" s="4"/>
      <c r="J7" s="4"/>
      <c r="K7" s="19"/>
    </row>
    <row r="8" spans="2:12" ht="25.5" x14ac:dyDescent="0.25">
      <c r="B8" s="84" t="s">
        <v>7</v>
      </c>
      <c r="C8" s="85"/>
      <c r="D8" s="85"/>
      <c r="E8" s="85"/>
      <c r="F8" s="86"/>
      <c r="G8" s="24" t="s">
        <v>168</v>
      </c>
      <c r="H8" s="1" t="s">
        <v>180</v>
      </c>
      <c r="I8" s="1" t="s">
        <v>181</v>
      </c>
      <c r="J8" s="24" t="s">
        <v>182</v>
      </c>
      <c r="K8" s="1" t="s">
        <v>17</v>
      </c>
      <c r="L8" s="1" t="s">
        <v>41</v>
      </c>
    </row>
    <row r="9" spans="2:12" s="27" customFormat="1" ht="11.25" x14ac:dyDescent="0.2">
      <c r="B9" s="87">
        <v>1</v>
      </c>
      <c r="C9" s="87"/>
      <c r="D9" s="87"/>
      <c r="E9" s="87"/>
      <c r="F9" s="88"/>
      <c r="G9" s="26">
        <v>2</v>
      </c>
      <c r="H9" s="25">
        <v>3</v>
      </c>
      <c r="I9" s="25">
        <v>4</v>
      </c>
      <c r="J9" s="25">
        <v>5</v>
      </c>
      <c r="K9" s="25" t="s">
        <v>18</v>
      </c>
      <c r="L9" s="25" t="s">
        <v>167</v>
      </c>
    </row>
    <row r="10" spans="2:12" x14ac:dyDescent="0.25">
      <c r="B10" s="106" t="s">
        <v>0</v>
      </c>
      <c r="C10" s="79"/>
      <c r="D10" s="79"/>
      <c r="E10" s="79"/>
      <c r="F10" s="107"/>
      <c r="G10" s="45">
        <f>SUM(G11:G12)</f>
        <v>3172737.38</v>
      </c>
      <c r="H10" s="45">
        <f t="shared" ref="H10:J10" si="0">SUM(H11:H12)</f>
        <v>7242940</v>
      </c>
      <c r="I10" s="45">
        <f t="shared" si="0"/>
        <v>0</v>
      </c>
      <c r="J10" s="45">
        <f t="shared" si="0"/>
        <v>3270109.72</v>
      </c>
      <c r="K10" s="45">
        <f t="shared" ref="K10:K16" si="1">SUM(J10/G10*100)</f>
        <v>103.06903245802211</v>
      </c>
      <c r="L10" s="45">
        <f>SUM(J10/H10*100)</f>
        <v>45.148927369272698</v>
      </c>
    </row>
    <row r="11" spans="2:12" x14ac:dyDescent="0.25">
      <c r="B11" s="89" t="s">
        <v>42</v>
      </c>
      <c r="C11" s="90"/>
      <c r="D11" s="90"/>
      <c r="E11" s="90"/>
      <c r="F11" s="104"/>
      <c r="G11" s="46">
        <v>3172628.48</v>
      </c>
      <c r="H11" s="46">
        <v>7242940</v>
      </c>
      <c r="I11" s="46">
        <v>0</v>
      </c>
      <c r="J11" s="46">
        <v>3270109.72</v>
      </c>
      <c r="K11" s="45">
        <f t="shared" si="1"/>
        <v>103.07257028720866</v>
      </c>
      <c r="L11" s="45">
        <f t="shared" ref="L11:L16" si="2">SUM(J11/H11*100)</f>
        <v>45.148927369272698</v>
      </c>
    </row>
    <row r="12" spans="2:12" x14ac:dyDescent="0.25">
      <c r="B12" s="103" t="s">
        <v>47</v>
      </c>
      <c r="C12" s="104"/>
      <c r="D12" s="104"/>
      <c r="E12" s="104"/>
      <c r="F12" s="104"/>
      <c r="G12" s="46">
        <v>108.9</v>
      </c>
      <c r="H12" s="46">
        <v>0</v>
      </c>
      <c r="I12" s="46">
        <v>0</v>
      </c>
      <c r="J12" s="46">
        <v>0</v>
      </c>
      <c r="K12" s="45">
        <f t="shared" si="1"/>
        <v>0</v>
      </c>
      <c r="L12" s="45" t="e">
        <f t="shared" si="2"/>
        <v>#DIV/0!</v>
      </c>
    </row>
    <row r="13" spans="2:12" x14ac:dyDescent="0.25">
      <c r="B13" s="20" t="s">
        <v>1</v>
      </c>
      <c r="C13" s="38"/>
      <c r="D13" s="38"/>
      <c r="E13" s="38"/>
      <c r="F13" s="38"/>
      <c r="G13" s="45">
        <f>SUM(G14:G15)</f>
        <v>3101405.7399999998</v>
      </c>
      <c r="H13" s="45">
        <f t="shared" ref="H13:J13" si="3">SUM(H14:H15)</f>
        <v>7242940</v>
      </c>
      <c r="I13" s="45">
        <f t="shared" si="3"/>
        <v>0</v>
      </c>
      <c r="J13" s="45">
        <f t="shared" si="3"/>
        <v>3156918.97</v>
      </c>
      <c r="K13" s="45">
        <f t="shared" si="1"/>
        <v>101.78993768161403</v>
      </c>
      <c r="L13" s="45">
        <f t="shared" si="2"/>
        <v>43.586153827037087</v>
      </c>
    </row>
    <row r="14" spans="2:12" x14ac:dyDescent="0.25">
      <c r="B14" s="102" t="s">
        <v>43</v>
      </c>
      <c r="C14" s="90"/>
      <c r="D14" s="90"/>
      <c r="E14" s="90"/>
      <c r="F14" s="90"/>
      <c r="G14" s="46">
        <v>3092181.11</v>
      </c>
      <c r="H14" s="46">
        <v>6797792.5</v>
      </c>
      <c r="I14" s="46">
        <v>0</v>
      </c>
      <c r="J14" s="46">
        <v>3148839</v>
      </c>
      <c r="K14" s="45">
        <f t="shared" si="1"/>
        <v>101.83229532761749</v>
      </c>
      <c r="L14" s="45">
        <f t="shared" si="2"/>
        <v>46.321493337726913</v>
      </c>
    </row>
    <row r="15" spans="2:12" x14ac:dyDescent="0.25">
      <c r="B15" s="103" t="s">
        <v>44</v>
      </c>
      <c r="C15" s="104"/>
      <c r="D15" s="104"/>
      <c r="E15" s="104"/>
      <c r="F15" s="104"/>
      <c r="G15" s="46">
        <v>9224.6299999999992</v>
      </c>
      <c r="H15" s="46">
        <v>445147.5</v>
      </c>
      <c r="I15" s="46">
        <v>0</v>
      </c>
      <c r="J15" s="46">
        <v>8079.97</v>
      </c>
      <c r="K15" s="45">
        <f t="shared" si="1"/>
        <v>87.591263823047655</v>
      </c>
      <c r="L15" s="45">
        <f t="shared" si="2"/>
        <v>1.8151219539590808</v>
      </c>
    </row>
    <row r="16" spans="2:12" x14ac:dyDescent="0.25">
      <c r="B16" s="78" t="s">
        <v>50</v>
      </c>
      <c r="C16" s="79"/>
      <c r="D16" s="79"/>
      <c r="E16" s="79"/>
      <c r="F16" s="79"/>
      <c r="G16" s="45">
        <f>SUM(G10-G13)</f>
        <v>71331.64000000013</v>
      </c>
      <c r="H16" s="45">
        <f t="shared" ref="H16:J16" si="4">SUM(H10-H13)</f>
        <v>0</v>
      </c>
      <c r="I16" s="45">
        <f t="shared" si="4"/>
        <v>0</v>
      </c>
      <c r="J16" s="45">
        <f t="shared" si="4"/>
        <v>113190.75</v>
      </c>
      <c r="K16" s="45">
        <f t="shared" si="1"/>
        <v>158.68238834828387</v>
      </c>
      <c r="L16" s="45" t="e">
        <f t="shared" si="2"/>
        <v>#DIV/0!</v>
      </c>
    </row>
    <row r="17" spans="1:43" ht="18" x14ac:dyDescent="0.25">
      <c r="B17" s="2"/>
      <c r="C17" s="17"/>
      <c r="D17" s="17"/>
      <c r="E17" s="17"/>
      <c r="F17" s="17"/>
      <c r="G17" s="17"/>
      <c r="H17" s="17"/>
      <c r="I17" s="18"/>
      <c r="J17" s="18"/>
      <c r="K17" s="18"/>
      <c r="L17" s="18"/>
    </row>
    <row r="18" spans="1:43" ht="18" customHeight="1" x14ac:dyDescent="0.25">
      <c r="B18" s="108" t="s">
        <v>51</v>
      </c>
      <c r="C18" s="108"/>
      <c r="D18" s="108"/>
      <c r="E18" s="108"/>
      <c r="F18" s="108"/>
      <c r="G18" s="17"/>
      <c r="H18" s="17"/>
      <c r="I18" s="18"/>
      <c r="J18" s="18"/>
      <c r="K18" s="18"/>
      <c r="L18" s="18"/>
    </row>
    <row r="19" spans="1:43" ht="25.5" x14ac:dyDescent="0.25">
      <c r="B19" s="84" t="s">
        <v>7</v>
      </c>
      <c r="C19" s="85"/>
      <c r="D19" s="85"/>
      <c r="E19" s="85"/>
      <c r="F19" s="86"/>
      <c r="G19" s="24" t="s">
        <v>168</v>
      </c>
      <c r="H19" s="1" t="s">
        <v>180</v>
      </c>
      <c r="I19" s="1" t="s">
        <v>181</v>
      </c>
      <c r="J19" s="24" t="s">
        <v>182</v>
      </c>
      <c r="K19" s="1" t="s">
        <v>17</v>
      </c>
      <c r="L19" s="1" t="s">
        <v>41</v>
      </c>
    </row>
    <row r="20" spans="1:43" s="27" customFormat="1" x14ac:dyDescent="0.25">
      <c r="B20" s="87">
        <v>1</v>
      </c>
      <c r="C20" s="87"/>
      <c r="D20" s="87"/>
      <c r="E20" s="87"/>
      <c r="F20" s="88"/>
      <c r="G20" s="26">
        <v>2</v>
      </c>
      <c r="H20" s="25">
        <v>3</v>
      </c>
      <c r="I20" s="25">
        <v>4</v>
      </c>
      <c r="J20" s="25">
        <v>5</v>
      </c>
      <c r="K20" s="25" t="s">
        <v>18</v>
      </c>
      <c r="L20" s="25" t="s">
        <v>167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27"/>
      <c r="B21" s="89" t="s">
        <v>45</v>
      </c>
      <c r="C21" s="94"/>
      <c r="D21" s="94"/>
      <c r="E21" s="94"/>
      <c r="F21" s="95"/>
      <c r="G21" s="46"/>
      <c r="H21" s="46"/>
      <c r="I21" s="46"/>
      <c r="J21" s="46"/>
      <c r="K21" s="46" t="e">
        <f>SUM(J21/G21*100)</f>
        <v>#DIV/0!</v>
      </c>
      <c r="L21" s="46" t="e">
        <f>SUM(J21/H21*100)</f>
        <v>#DIV/0!</v>
      </c>
    </row>
    <row r="22" spans="1:43" x14ac:dyDescent="0.25">
      <c r="A22" s="27"/>
      <c r="B22" s="89" t="s">
        <v>46</v>
      </c>
      <c r="C22" s="90"/>
      <c r="D22" s="90"/>
      <c r="E22" s="90"/>
      <c r="F22" s="90"/>
      <c r="G22" s="46"/>
      <c r="H22" s="46"/>
      <c r="I22" s="46"/>
      <c r="J22" s="46"/>
      <c r="K22" s="46" t="e">
        <f t="shared" ref="K22:K25" si="5">SUM(J22/G22*100)</f>
        <v>#DIV/0!</v>
      </c>
      <c r="L22" s="46" t="e">
        <f t="shared" ref="L22:L25" si="6">SUM(J22/H22*100)</f>
        <v>#DIV/0!</v>
      </c>
    </row>
    <row r="23" spans="1:43" s="40" customFormat="1" ht="15" customHeight="1" x14ac:dyDescent="0.25">
      <c r="A23" s="27"/>
      <c r="B23" s="91" t="s">
        <v>48</v>
      </c>
      <c r="C23" s="92"/>
      <c r="D23" s="92"/>
      <c r="E23" s="92"/>
      <c r="F23" s="93"/>
      <c r="G23" s="45"/>
      <c r="H23" s="45"/>
      <c r="I23" s="45"/>
      <c r="J23" s="45"/>
      <c r="K23" s="46" t="e">
        <f t="shared" si="5"/>
        <v>#DIV/0!</v>
      </c>
      <c r="L23" s="46" t="e">
        <f t="shared" si="6"/>
        <v>#DIV/0!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40" customFormat="1" ht="15" customHeight="1" x14ac:dyDescent="0.25">
      <c r="A24" s="27"/>
      <c r="B24" s="97" t="s">
        <v>171</v>
      </c>
      <c r="C24" s="98"/>
      <c r="D24" s="98"/>
      <c r="E24" s="98"/>
      <c r="F24" s="99"/>
      <c r="G24" s="74"/>
      <c r="H24" s="45"/>
      <c r="I24" s="45"/>
      <c r="J24" s="45">
        <v>50490.74</v>
      </c>
      <c r="K24" s="46" t="e">
        <f t="shared" si="5"/>
        <v>#DIV/0!</v>
      </c>
      <c r="L24" s="46" t="e">
        <f t="shared" si="6"/>
        <v>#DIV/0!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s="40" customFormat="1" ht="15" customHeight="1" x14ac:dyDescent="0.25">
      <c r="A25" s="27"/>
      <c r="B25" s="81" t="s">
        <v>172</v>
      </c>
      <c r="C25" s="82"/>
      <c r="D25" s="82"/>
      <c r="E25" s="82"/>
      <c r="F25" s="83"/>
      <c r="G25" s="45">
        <f>SUM(G16+G24)</f>
        <v>71331.64000000013</v>
      </c>
      <c r="H25" s="45">
        <f t="shared" ref="H25:J25" si="7">SUM(H16+H24)</f>
        <v>0</v>
      </c>
      <c r="I25" s="45">
        <f t="shared" si="7"/>
        <v>0</v>
      </c>
      <c r="J25" s="45">
        <f t="shared" si="7"/>
        <v>163681.49</v>
      </c>
      <c r="K25" s="46">
        <f t="shared" si="5"/>
        <v>229.46547983475455</v>
      </c>
      <c r="L25" s="46" t="e">
        <f t="shared" si="6"/>
        <v>#DIV/0!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ht="15.75" x14ac:dyDescent="0.25">
      <c r="B26" s="75"/>
      <c r="C26" s="76"/>
      <c r="D26" s="76"/>
      <c r="E26" s="76"/>
      <c r="F26" s="76"/>
      <c r="G26" s="16"/>
      <c r="H26" s="16"/>
      <c r="I26" s="16"/>
      <c r="J26" s="16"/>
      <c r="K26" s="16"/>
    </row>
    <row r="27" spans="1:43" ht="15.75" x14ac:dyDescent="0.25">
      <c r="B27" s="96" t="s">
        <v>53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</row>
    <row r="28" spans="1:43" ht="15.75" x14ac:dyDescent="0.25">
      <c r="B28" s="14"/>
      <c r="C28" s="15"/>
      <c r="D28" s="15"/>
      <c r="E28" s="15"/>
      <c r="F28" s="15"/>
      <c r="G28" s="16"/>
      <c r="H28" s="16"/>
      <c r="I28" s="16"/>
      <c r="J28" s="16"/>
      <c r="K28" s="16"/>
    </row>
    <row r="29" spans="1:43" ht="15" customHeight="1" x14ac:dyDescent="0.25"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</row>
    <row r="30" spans="1:43" x14ac:dyDescent="0.25"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43" ht="15" customHeight="1" x14ac:dyDescent="0.25">
      <c r="B31" s="105" t="s">
        <v>54</v>
      </c>
      <c r="C31" s="105"/>
      <c r="D31" s="105"/>
      <c r="E31" s="105"/>
      <c r="F31" s="105"/>
      <c r="G31" s="105"/>
      <c r="H31" s="105"/>
      <c r="I31" s="105"/>
      <c r="J31" s="105"/>
      <c r="K31" s="105"/>
      <c r="L31" s="105"/>
    </row>
    <row r="32" spans="1:43" ht="36.75" customHeight="1" x14ac:dyDescent="0.25"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</row>
    <row r="33" spans="2:12" x14ac:dyDescent="0.25">
      <c r="B33" s="101"/>
      <c r="C33" s="101"/>
      <c r="D33" s="101"/>
      <c r="E33" s="101"/>
      <c r="F33" s="101"/>
      <c r="G33" s="101"/>
      <c r="H33" s="101"/>
      <c r="I33" s="101"/>
      <c r="J33" s="101"/>
      <c r="K33" s="101"/>
    </row>
    <row r="34" spans="2:12" ht="15" customHeight="1" x14ac:dyDescent="0.25">
      <c r="B34" s="77" t="s">
        <v>183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</row>
    <row r="35" spans="2:12" x14ac:dyDescent="0.25"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</row>
  </sheetData>
  <mergeCells count="27">
    <mergeCell ref="B1:L1"/>
    <mergeCell ref="B3:L3"/>
    <mergeCell ref="B5:L5"/>
    <mergeCell ref="B33:F33"/>
    <mergeCell ref="G33:K33"/>
    <mergeCell ref="B14:F14"/>
    <mergeCell ref="B15:F15"/>
    <mergeCell ref="B29:L29"/>
    <mergeCell ref="B31:L32"/>
    <mergeCell ref="B9:F9"/>
    <mergeCell ref="B10:F10"/>
    <mergeCell ref="B11:F11"/>
    <mergeCell ref="B7:F7"/>
    <mergeCell ref="B8:F8"/>
    <mergeCell ref="B12:F12"/>
    <mergeCell ref="B18:F18"/>
    <mergeCell ref="B34:L35"/>
    <mergeCell ref="B16:F16"/>
    <mergeCell ref="B4:D4"/>
    <mergeCell ref="B25:F25"/>
    <mergeCell ref="B19:F19"/>
    <mergeCell ref="B20:F20"/>
    <mergeCell ref="B22:F22"/>
    <mergeCell ref="B23:F23"/>
    <mergeCell ref="B21:F21"/>
    <mergeCell ref="B27:L27"/>
    <mergeCell ref="B24:F24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95"/>
  <sheetViews>
    <sheetView tabSelected="1" topLeftCell="A73" workbookViewId="0">
      <selection activeCell="L103" sqref="L102:L103"/>
    </sheetView>
  </sheetViews>
  <sheetFormatPr defaultRowHeight="15" x14ac:dyDescent="0.25"/>
  <cols>
    <col min="2" max="2" width="3.7109375" customWidth="1"/>
    <col min="3" max="4" width="4.42578125" customWidth="1"/>
    <col min="5" max="5" width="5.42578125" customWidth="1"/>
    <col min="6" max="6" width="44.7109375" customWidth="1"/>
    <col min="7" max="7" width="24.42578125" customWidth="1"/>
    <col min="8" max="8" width="20.42578125" customWidth="1"/>
    <col min="9" max="9" width="21.28515625" customWidth="1"/>
    <col min="10" max="10" width="24.140625" customWidth="1"/>
    <col min="11" max="11" width="14.85546875" customWidth="1"/>
    <col min="12" max="12" width="15.2851562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2:12" ht="15.75" customHeight="1" x14ac:dyDescent="0.25">
      <c r="B2" s="100" t="s">
        <v>12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2:12" ht="18" x14ac:dyDescent="0.25">
      <c r="B3" s="2"/>
      <c r="C3" s="2"/>
      <c r="D3" s="2"/>
      <c r="E3" s="2"/>
      <c r="F3" s="2"/>
      <c r="G3" s="2"/>
      <c r="H3" s="2"/>
      <c r="I3" s="2"/>
      <c r="J3" s="3"/>
      <c r="K3" s="3"/>
    </row>
    <row r="4" spans="2:12" ht="18" customHeight="1" x14ac:dyDescent="0.25">
      <c r="B4" s="100" t="s">
        <v>139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2:12" ht="18" x14ac:dyDescent="0.25">
      <c r="B5" s="2"/>
      <c r="C5" s="2"/>
      <c r="D5" s="2"/>
      <c r="E5" s="2"/>
      <c r="F5" s="2"/>
      <c r="G5" s="2"/>
      <c r="H5" s="2"/>
      <c r="I5" s="2"/>
      <c r="J5" s="3"/>
      <c r="K5" s="3"/>
    </row>
    <row r="6" spans="2:12" ht="15.75" customHeight="1" x14ac:dyDescent="0.25">
      <c r="B6" s="100" t="s">
        <v>140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2" ht="18" x14ac:dyDescent="0.25">
      <c r="B7" s="2"/>
      <c r="C7" s="2"/>
      <c r="D7" s="2"/>
      <c r="E7" s="2"/>
      <c r="F7" s="2"/>
      <c r="G7" s="2"/>
      <c r="H7" s="2"/>
      <c r="I7" s="2"/>
      <c r="J7" s="3"/>
      <c r="K7" s="3"/>
    </row>
    <row r="8" spans="2:12" ht="38.25" x14ac:dyDescent="0.25">
      <c r="B8" s="109" t="s">
        <v>7</v>
      </c>
      <c r="C8" s="110"/>
      <c r="D8" s="110"/>
      <c r="E8" s="110"/>
      <c r="F8" s="111"/>
      <c r="G8" s="41" t="s">
        <v>168</v>
      </c>
      <c r="H8" s="41" t="s">
        <v>180</v>
      </c>
      <c r="I8" s="41" t="s">
        <v>181</v>
      </c>
      <c r="J8" s="41" t="s">
        <v>182</v>
      </c>
      <c r="K8" s="41" t="s">
        <v>17</v>
      </c>
      <c r="L8" s="41" t="s">
        <v>41</v>
      </c>
    </row>
    <row r="9" spans="2:12" ht="16.5" customHeight="1" x14ac:dyDescent="0.25">
      <c r="B9" s="109">
        <v>1</v>
      </c>
      <c r="C9" s="110"/>
      <c r="D9" s="110"/>
      <c r="E9" s="110"/>
      <c r="F9" s="111"/>
      <c r="G9" s="41">
        <v>2</v>
      </c>
      <c r="H9" s="41">
        <v>3</v>
      </c>
      <c r="I9" s="41">
        <v>4</v>
      </c>
      <c r="J9" s="41">
        <v>5</v>
      </c>
      <c r="K9" s="41" t="s">
        <v>18</v>
      </c>
      <c r="L9" s="41" t="s">
        <v>167</v>
      </c>
    </row>
    <row r="10" spans="2:12" x14ac:dyDescent="0.25">
      <c r="B10" s="7"/>
      <c r="C10" s="7"/>
      <c r="D10" s="7"/>
      <c r="E10" s="7"/>
      <c r="F10" s="7" t="s">
        <v>19</v>
      </c>
      <c r="G10" s="61">
        <f>SUM(G11+G33)</f>
        <v>3172846.28</v>
      </c>
      <c r="H10" s="61">
        <f>SUM(H11+H33)</f>
        <v>7242940</v>
      </c>
      <c r="I10" s="61">
        <f>SUM(I11+I33)</f>
        <v>0</v>
      </c>
      <c r="J10" s="61">
        <f>SUM(J11+J33)</f>
        <v>3270109.72</v>
      </c>
      <c r="K10" s="62">
        <f>SUM(J10/G10*100)</f>
        <v>103.06549487168979</v>
      </c>
      <c r="L10" s="62">
        <f>SUM(J10/H10*100)</f>
        <v>45.148927369272698</v>
      </c>
    </row>
    <row r="11" spans="2:12" ht="15.75" customHeight="1" x14ac:dyDescent="0.25">
      <c r="B11" s="7">
        <v>6</v>
      </c>
      <c r="C11" s="7"/>
      <c r="D11" s="7"/>
      <c r="E11" s="7"/>
      <c r="F11" s="7" t="s">
        <v>2</v>
      </c>
      <c r="G11" s="61">
        <f>SUM(G12+G19+G23+G26+G29+G33+G34)</f>
        <v>3172737.38</v>
      </c>
      <c r="H11" s="61">
        <f>SUM(H12+H19+H23+H26+H29+H34)</f>
        <v>7242940</v>
      </c>
      <c r="I11" s="61">
        <f>SUM(I12+I19+I23+I26+I29+I33+I34)</f>
        <v>0</v>
      </c>
      <c r="J11" s="61">
        <f>SUM(J12+J19+J23+J26+J29)</f>
        <v>3270109.72</v>
      </c>
      <c r="K11" s="62">
        <f t="shared" ref="K11:K31" si="0">SUM(J11/G11*100)</f>
        <v>103.06903245802211</v>
      </c>
      <c r="L11" s="62">
        <f t="shared" ref="L11:L34" si="1">SUM(J11/H11*100)</f>
        <v>45.148927369272698</v>
      </c>
    </row>
    <row r="12" spans="2:12" ht="25.5" x14ac:dyDescent="0.25">
      <c r="B12" s="11"/>
      <c r="C12" s="7">
        <v>63</v>
      </c>
      <c r="D12" s="11"/>
      <c r="E12" s="11"/>
      <c r="F12" s="7" t="s">
        <v>20</v>
      </c>
      <c r="G12" s="61">
        <f>SUM(G13+G15+G17)</f>
        <v>0</v>
      </c>
      <c r="H12" s="61">
        <f>SUM(H13+H15+H17)</f>
        <v>18000</v>
      </c>
      <c r="I12" s="61">
        <f>SUM(I13+I15+I17)</f>
        <v>0</v>
      </c>
      <c r="J12" s="61">
        <f>SUM(J13+J15+J17)</f>
        <v>0</v>
      </c>
      <c r="K12" s="62" t="e">
        <f t="shared" si="0"/>
        <v>#DIV/0!</v>
      </c>
      <c r="L12" s="62">
        <f t="shared" si="1"/>
        <v>0</v>
      </c>
    </row>
    <row r="13" spans="2:12" x14ac:dyDescent="0.25">
      <c r="B13" s="11"/>
      <c r="C13" s="7"/>
      <c r="D13" s="11">
        <v>634</v>
      </c>
      <c r="E13" s="11"/>
      <c r="F13" s="11" t="s">
        <v>153</v>
      </c>
      <c r="G13" s="59">
        <f>SUM(G14)</f>
        <v>0</v>
      </c>
      <c r="H13" s="59">
        <f>SUM(H14)</f>
        <v>0</v>
      </c>
      <c r="I13" s="59">
        <f>SUM(I14)</f>
        <v>0</v>
      </c>
      <c r="J13" s="59">
        <f>SUM(J14)</f>
        <v>0</v>
      </c>
      <c r="K13" s="62"/>
      <c r="L13" s="62" t="e">
        <f t="shared" si="1"/>
        <v>#DIV/0!</v>
      </c>
    </row>
    <row r="14" spans="2:12" x14ac:dyDescent="0.25">
      <c r="B14" s="11"/>
      <c r="C14" s="7"/>
      <c r="D14" s="11"/>
      <c r="E14" s="48">
        <v>6341</v>
      </c>
      <c r="F14" s="48" t="s">
        <v>154</v>
      </c>
      <c r="G14" s="59">
        <v>0</v>
      </c>
      <c r="H14" s="59">
        <v>0</v>
      </c>
      <c r="I14" s="59">
        <v>0</v>
      </c>
      <c r="J14" s="59">
        <v>0</v>
      </c>
      <c r="K14" s="62"/>
      <c r="L14" s="62" t="e">
        <f t="shared" si="1"/>
        <v>#DIV/0!</v>
      </c>
    </row>
    <row r="15" spans="2:12" x14ac:dyDescent="0.25">
      <c r="B15" s="8"/>
      <c r="C15" s="8"/>
      <c r="D15" s="8">
        <v>636</v>
      </c>
      <c r="E15" s="8"/>
      <c r="F15" s="12" t="s">
        <v>55</v>
      </c>
      <c r="G15" s="59">
        <f>SUM(G16)</f>
        <v>0</v>
      </c>
      <c r="H15" s="59">
        <f t="shared" ref="H15:J15" si="2">SUM(H16)</f>
        <v>18000</v>
      </c>
      <c r="I15" s="59">
        <f t="shared" si="2"/>
        <v>0</v>
      </c>
      <c r="J15" s="59">
        <f t="shared" si="2"/>
        <v>0</v>
      </c>
      <c r="K15" s="62" t="e">
        <f t="shared" si="0"/>
        <v>#DIV/0!</v>
      </c>
      <c r="L15" s="62">
        <f t="shared" si="1"/>
        <v>0</v>
      </c>
    </row>
    <row r="16" spans="2:12" x14ac:dyDescent="0.25">
      <c r="B16" s="8"/>
      <c r="C16" s="8"/>
      <c r="D16" s="9"/>
      <c r="E16" s="9">
        <v>6361</v>
      </c>
      <c r="F16" s="33" t="s">
        <v>56</v>
      </c>
      <c r="G16" s="59">
        <v>0</v>
      </c>
      <c r="H16" s="59">
        <v>18000</v>
      </c>
      <c r="I16" s="59">
        <v>0</v>
      </c>
      <c r="J16" s="60">
        <v>0</v>
      </c>
      <c r="K16" s="62" t="e">
        <f t="shared" si="0"/>
        <v>#DIV/0!</v>
      </c>
      <c r="L16" s="62">
        <f t="shared" si="1"/>
        <v>0</v>
      </c>
    </row>
    <row r="17" spans="2:12" x14ac:dyDescent="0.25">
      <c r="B17" s="8"/>
      <c r="C17" s="8"/>
      <c r="D17" s="8">
        <v>638</v>
      </c>
      <c r="E17" s="8"/>
      <c r="F17" s="12" t="s">
        <v>57</v>
      </c>
      <c r="G17" s="59">
        <f>SUM(G18)</f>
        <v>0</v>
      </c>
      <c r="H17" s="59">
        <f t="shared" ref="H17:J17" si="3">SUM(H18)</f>
        <v>0</v>
      </c>
      <c r="I17" s="59">
        <f t="shared" si="3"/>
        <v>0</v>
      </c>
      <c r="J17" s="59">
        <f t="shared" si="3"/>
        <v>0</v>
      </c>
      <c r="K17" s="62"/>
      <c r="L17" s="62" t="e">
        <f t="shared" si="1"/>
        <v>#DIV/0!</v>
      </c>
    </row>
    <row r="18" spans="2:12" x14ac:dyDescent="0.25">
      <c r="B18" s="8"/>
      <c r="C18" s="8"/>
      <c r="D18" s="9"/>
      <c r="E18" s="9">
        <v>6381</v>
      </c>
      <c r="F18" s="33" t="s">
        <v>58</v>
      </c>
      <c r="G18" s="59">
        <v>0</v>
      </c>
      <c r="H18" s="59">
        <v>0</v>
      </c>
      <c r="I18" s="59">
        <v>0</v>
      </c>
      <c r="J18" s="60">
        <v>0</v>
      </c>
      <c r="K18" s="62"/>
      <c r="L18" s="62" t="e">
        <f t="shared" si="1"/>
        <v>#DIV/0!</v>
      </c>
    </row>
    <row r="19" spans="2:12" x14ac:dyDescent="0.25">
      <c r="B19" s="23"/>
      <c r="C19" s="23">
        <v>64</v>
      </c>
      <c r="D19" s="34"/>
      <c r="E19" s="23"/>
      <c r="F19" s="10" t="s">
        <v>157</v>
      </c>
      <c r="G19" s="61">
        <f>SUM(G20)</f>
        <v>0</v>
      </c>
      <c r="H19" s="61">
        <f t="shared" ref="H19:J19" si="4">SUM(H20)</f>
        <v>20</v>
      </c>
      <c r="I19" s="61">
        <f t="shared" si="4"/>
        <v>0</v>
      </c>
      <c r="J19" s="61">
        <f t="shared" si="4"/>
        <v>0</v>
      </c>
      <c r="K19" s="62" t="e">
        <f t="shared" si="0"/>
        <v>#DIV/0!</v>
      </c>
      <c r="L19" s="62">
        <f t="shared" si="1"/>
        <v>0</v>
      </c>
    </row>
    <row r="20" spans="2:12" x14ac:dyDescent="0.25">
      <c r="B20" s="8"/>
      <c r="C20" s="8"/>
      <c r="D20" s="8">
        <v>641</v>
      </c>
      <c r="E20" s="8"/>
      <c r="F20" s="12" t="s">
        <v>59</v>
      </c>
      <c r="G20" s="59">
        <f>SUM(G21:G22)</f>
        <v>0</v>
      </c>
      <c r="H20" s="59">
        <f t="shared" ref="H20:J20" si="5">SUM(H21:H22)</f>
        <v>20</v>
      </c>
      <c r="I20" s="59">
        <f t="shared" si="5"/>
        <v>0</v>
      </c>
      <c r="J20" s="59">
        <f t="shared" si="5"/>
        <v>0</v>
      </c>
      <c r="K20" s="62" t="e">
        <f t="shared" si="0"/>
        <v>#DIV/0!</v>
      </c>
      <c r="L20" s="62">
        <f t="shared" si="1"/>
        <v>0</v>
      </c>
    </row>
    <row r="21" spans="2:12" x14ac:dyDescent="0.25">
      <c r="B21" s="8"/>
      <c r="C21" s="8"/>
      <c r="D21" s="9"/>
      <c r="E21" s="9">
        <v>6414</v>
      </c>
      <c r="F21" s="33" t="s">
        <v>173</v>
      </c>
      <c r="G21" s="59">
        <v>0</v>
      </c>
      <c r="H21" s="59">
        <v>20</v>
      </c>
      <c r="I21" s="59">
        <v>0</v>
      </c>
      <c r="J21" s="60">
        <v>0</v>
      </c>
      <c r="K21" s="62" t="e">
        <f t="shared" si="0"/>
        <v>#DIV/0!</v>
      </c>
      <c r="L21" s="62">
        <f t="shared" si="1"/>
        <v>0</v>
      </c>
    </row>
    <row r="22" spans="2:12" x14ac:dyDescent="0.25">
      <c r="B22" s="8"/>
      <c r="C22" s="8"/>
      <c r="D22" s="9"/>
      <c r="E22" s="9">
        <v>6419</v>
      </c>
      <c r="F22" s="33" t="s">
        <v>164</v>
      </c>
      <c r="G22" s="59">
        <v>0</v>
      </c>
      <c r="H22" s="59">
        <v>0</v>
      </c>
      <c r="I22" s="59">
        <v>0</v>
      </c>
      <c r="J22" s="60">
        <v>0</v>
      </c>
      <c r="K22" s="62"/>
      <c r="L22" s="62" t="e">
        <f t="shared" si="1"/>
        <v>#DIV/0!</v>
      </c>
    </row>
    <row r="23" spans="2:12" ht="38.25" x14ac:dyDescent="0.25">
      <c r="B23" s="23"/>
      <c r="C23" s="23">
        <v>65</v>
      </c>
      <c r="D23" s="34"/>
      <c r="E23" s="23"/>
      <c r="F23" s="7" t="s">
        <v>60</v>
      </c>
      <c r="G23" s="61">
        <f>SUM(G24)</f>
        <v>391713.9</v>
      </c>
      <c r="H23" s="61">
        <f t="shared" ref="H23:J24" si="6">SUM(H24)</f>
        <v>636070</v>
      </c>
      <c r="I23" s="61">
        <f t="shared" si="6"/>
        <v>0</v>
      </c>
      <c r="J23" s="61">
        <f t="shared" si="6"/>
        <v>374291.16</v>
      </c>
      <c r="K23" s="62">
        <f t="shared" si="0"/>
        <v>95.552177239561814</v>
      </c>
      <c r="L23" s="62">
        <f t="shared" si="1"/>
        <v>58.844334743031425</v>
      </c>
    </row>
    <row r="24" spans="2:12" x14ac:dyDescent="0.25">
      <c r="B24" s="8"/>
      <c r="C24" s="8"/>
      <c r="D24" s="8">
        <v>652</v>
      </c>
      <c r="E24" s="8"/>
      <c r="F24" s="11" t="s">
        <v>61</v>
      </c>
      <c r="G24" s="59">
        <f>SUM(G25)</f>
        <v>391713.9</v>
      </c>
      <c r="H24" s="59">
        <f t="shared" si="6"/>
        <v>636070</v>
      </c>
      <c r="I24" s="59">
        <f t="shared" si="6"/>
        <v>0</v>
      </c>
      <c r="J24" s="59">
        <f t="shared" si="6"/>
        <v>374291.16</v>
      </c>
      <c r="K24" s="62">
        <f t="shared" si="0"/>
        <v>95.552177239561814</v>
      </c>
      <c r="L24" s="62">
        <f t="shared" si="1"/>
        <v>58.844334743031425</v>
      </c>
    </row>
    <row r="25" spans="2:12" x14ac:dyDescent="0.25">
      <c r="B25" s="8"/>
      <c r="C25" s="8"/>
      <c r="D25" s="9"/>
      <c r="E25" s="9">
        <v>6526</v>
      </c>
      <c r="F25" s="48" t="s">
        <v>62</v>
      </c>
      <c r="G25" s="60">
        <v>391713.9</v>
      </c>
      <c r="H25" s="59">
        <v>636070</v>
      </c>
      <c r="I25" s="59">
        <v>0</v>
      </c>
      <c r="J25" s="60">
        <v>374291.16</v>
      </c>
      <c r="K25" s="62">
        <f t="shared" si="0"/>
        <v>95.552177239561814</v>
      </c>
      <c r="L25" s="62">
        <f t="shared" si="1"/>
        <v>58.844334743031425</v>
      </c>
    </row>
    <row r="26" spans="2:12" x14ac:dyDescent="0.25">
      <c r="B26" s="8"/>
      <c r="C26" s="23">
        <v>66</v>
      </c>
      <c r="D26" s="9"/>
      <c r="E26" s="9"/>
      <c r="F26" s="64" t="s">
        <v>155</v>
      </c>
      <c r="G26" s="61">
        <f>SUM(G27)</f>
        <v>0</v>
      </c>
      <c r="H26" s="61">
        <f t="shared" ref="H26:J26" si="7">SUM(H27)</f>
        <v>0</v>
      </c>
      <c r="I26" s="61">
        <f t="shared" si="7"/>
        <v>0</v>
      </c>
      <c r="J26" s="61">
        <f t="shared" si="7"/>
        <v>0</v>
      </c>
      <c r="K26" s="62"/>
      <c r="L26" s="62" t="e">
        <f t="shared" si="1"/>
        <v>#DIV/0!</v>
      </c>
    </row>
    <row r="27" spans="2:12" x14ac:dyDescent="0.25">
      <c r="B27" s="8"/>
      <c r="C27" s="8"/>
      <c r="D27" s="9">
        <v>663</v>
      </c>
      <c r="E27" s="9"/>
      <c r="F27" s="48" t="s">
        <v>163</v>
      </c>
      <c r="G27" s="59">
        <f>SUM(G28)</f>
        <v>0</v>
      </c>
      <c r="H27" s="59">
        <f t="shared" ref="H27:J27" si="8">SUM(H28)</f>
        <v>0</v>
      </c>
      <c r="I27" s="59">
        <v>0</v>
      </c>
      <c r="J27" s="59">
        <f t="shared" si="8"/>
        <v>0</v>
      </c>
      <c r="K27" s="62"/>
      <c r="L27" s="62" t="e">
        <f t="shared" si="1"/>
        <v>#DIV/0!</v>
      </c>
    </row>
    <row r="28" spans="2:12" x14ac:dyDescent="0.25">
      <c r="B28" s="8"/>
      <c r="C28" s="8"/>
      <c r="D28" s="9"/>
      <c r="E28" s="9">
        <v>6631</v>
      </c>
      <c r="F28" s="48" t="s">
        <v>156</v>
      </c>
      <c r="G28" s="59">
        <v>0</v>
      </c>
      <c r="H28" s="59">
        <v>0</v>
      </c>
      <c r="I28" s="59">
        <v>0</v>
      </c>
      <c r="J28" s="60">
        <v>0</v>
      </c>
      <c r="K28" s="62"/>
      <c r="L28" s="62" t="e">
        <f t="shared" si="1"/>
        <v>#DIV/0!</v>
      </c>
    </row>
    <row r="29" spans="2:12" x14ac:dyDescent="0.25">
      <c r="B29" s="23"/>
      <c r="C29" s="23">
        <v>67</v>
      </c>
      <c r="D29" s="34"/>
      <c r="E29" s="23"/>
      <c r="F29" s="7" t="s">
        <v>63</v>
      </c>
      <c r="G29" s="61">
        <f>SUM(G30)</f>
        <v>2780914.58</v>
      </c>
      <c r="H29" s="61">
        <f t="shared" ref="H29:J29" si="9">SUM(H30)</f>
        <v>6588850</v>
      </c>
      <c r="I29" s="61">
        <f t="shared" si="9"/>
        <v>0</v>
      </c>
      <c r="J29" s="61">
        <f t="shared" si="9"/>
        <v>2895818.56</v>
      </c>
      <c r="K29" s="62">
        <f t="shared" si="0"/>
        <v>104.13187736244672</v>
      </c>
      <c r="L29" s="62">
        <f t="shared" si="1"/>
        <v>43.950288138294241</v>
      </c>
    </row>
    <row r="30" spans="2:12" x14ac:dyDescent="0.25">
      <c r="B30" s="8"/>
      <c r="C30" s="23"/>
      <c r="D30" s="8">
        <v>671</v>
      </c>
      <c r="E30" s="8"/>
      <c r="F30" s="11" t="s">
        <v>63</v>
      </c>
      <c r="G30" s="59">
        <f>SUM(G31:G32)</f>
        <v>2780914.58</v>
      </c>
      <c r="H30" s="59">
        <f t="shared" ref="H30:J30" si="10">SUM(H31:H32)</f>
        <v>6588850</v>
      </c>
      <c r="I30" s="59">
        <f t="shared" si="10"/>
        <v>0</v>
      </c>
      <c r="J30" s="59">
        <f t="shared" si="10"/>
        <v>2895818.56</v>
      </c>
      <c r="K30" s="62">
        <f t="shared" si="0"/>
        <v>104.13187736244672</v>
      </c>
      <c r="L30" s="62">
        <f t="shared" si="1"/>
        <v>43.950288138294241</v>
      </c>
    </row>
    <row r="31" spans="2:12" x14ac:dyDescent="0.25">
      <c r="B31" s="8"/>
      <c r="C31" s="23"/>
      <c r="D31" s="9"/>
      <c r="E31" s="9">
        <v>6711</v>
      </c>
      <c r="F31" s="48" t="s">
        <v>64</v>
      </c>
      <c r="G31" s="60">
        <v>2780914.58</v>
      </c>
      <c r="H31" s="59">
        <v>6143702.5</v>
      </c>
      <c r="I31" s="59">
        <v>0</v>
      </c>
      <c r="J31" s="60">
        <v>2888828.59</v>
      </c>
      <c r="K31" s="62">
        <f t="shared" si="0"/>
        <v>103.88052228486644</v>
      </c>
      <c r="L31" s="62">
        <f t="shared" si="1"/>
        <v>47.02097131168054</v>
      </c>
    </row>
    <row r="32" spans="2:12" x14ac:dyDescent="0.25">
      <c r="B32" s="8"/>
      <c r="C32" s="8"/>
      <c r="D32" s="9"/>
      <c r="E32" s="9">
        <v>6712</v>
      </c>
      <c r="F32" s="48" t="s">
        <v>65</v>
      </c>
      <c r="G32" s="59">
        <v>0</v>
      </c>
      <c r="H32" s="59">
        <v>445147.5</v>
      </c>
      <c r="I32" s="59">
        <v>0</v>
      </c>
      <c r="J32" s="60">
        <v>6989.97</v>
      </c>
      <c r="K32" s="62"/>
      <c r="L32" s="62">
        <f t="shared" si="1"/>
        <v>1.5702592960760198</v>
      </c>
    </row>
    <row r="33" spans="2:12" s="35" customFormat="1" x14ac:dyDescent="0.25">
      <c r="B33" s="23">
        <v>7</v>
      </c>
      <c r="C33" s="23"/>
      <c r="D33" s="34"/>
      <c r="E33" s="23"/>
      <c r="F33" s="7" t="s">
        <v>3</v>
      </c>
      <c r="G33" s="61">
        <v>108.9</v>
      </c>
      <c r="H33" s="61">
        <v>0</v>
      </c>
      <c r="I33" s="61">
        <v>0</v>
      </c>
      <c r="J33" s="61">
        <v>0</v>
      </c>
      <c r="K33" s="62"/>
      <c r="L33" s="62" t="e">
        <f t="shared" si="1"/>
        <v>#DIV/0!</v>
      </c>
    </row>
    <row r="34" spans="2:12" x14ac:dyDescent="0.25">
      <c r="B34" s="23">
        <v>9</v>
      </c>
      <c r="C34" s="23">
        <v>92</v>
      </c>
      <c r="D34" s="23">
        <v>922</v>
      </c>
      <c r="E34" s="34">
        <v>9221</v>
      </c>
      <c r="F34" s="64" t="s">
        <v>174</v>
      </c>
      <c r="G34" s="61"/>
      <c r="H34" s="61"/>
      <c r="I34" s="61">
        <v>0</v>
      </c>
      <c r="J34" s="62">
        <v>50490.74</v>
      </c>
      <c r="K34" s="62"/>
      <c r="L34" s="62" t="e">
        <f t="shared" si="1"/>
        <v>#DIV/0!</v>
      </c>
    </row>
    <row r="35" spans="2:12" ht="15.75" customHeight="1" x14ac:dyDescent="0.25"/>
    <row r="36" spans="2:12" ht="15.75" customHeight="1" x14ac:dyDescent="0.25">
      <c r="B36" s="2"/>
      <c r="C36" s="2"/>
      <c r="D36" s="2"/>
      <c r="E36" s="2"/>
      <c r="F36" s="2"/>
      <c r="G36" s="2"/>
      <c r="H36" s="2"/>
      <c r="I36" s="2"/>
      <c r="J36" s="3"/>
      <c r="K36" s="3"/>
      <c r="L36" s="3"/>
    </row>
    <row r="37" spans="2:12" ht="38.25" x14ac:dyDescent="0.25">
      <c r="B37" s="109" t="s">
        <v>7</v>
      </c>
      <c r="C37" s="110"/>
      <c r="D37" s="110"/>
      <c r="E37" s="110"/>
      <c r="F37" s="111"/>
      <c r="G37" s="41" t="s">
        <v>168</v>
      </c>
      <c r="H37" s="41" t="s">
        <v>180</v>
      </c>
      <c r="I37" s="41" t="s">
        <v>181</v>
      </c>
      <c r="J37" s="41" t="s">
        <v>182</v>
      </c>
      <c r="K37" s="41" t="s">
        <v>17</v>
      </c>
      <c r="L37" s="41" t="s">
        <v>41</v>
      </c>
    </row>
    <row r="38" spans="2:12" ht="12.75" customHeight="1" x14ac:dyDescent="0.25">
      <c r="B38" s="109">
        <v>1</v>
      </c>
      <c r="C38" s="110"/>
      <c r="D38" s="110"/>
      <c r="E38" s="110"/>
      <c r="F38" s="111"/>
      <c r="G38" s="41">
        <v>2</v>
      </c>
      <c r="H38" s="41">
        <v>3</v>
      </c>
      <c r="I38" s="41">
        <v>4</v>
      </c>
      <c r="J38" s="41">
        <v>5</v>
      </c>
      <c r="K38" s="41" t="s">
        <v>18</v>
      </c>
      <c r="L38" s="41" t="s">
        <v>167</v>
      </c>
    </row>
    <row r="39" spans="2:12" x14ac:dyDescent="0.25">
      <c r="B39" s="7"/>
      <c r="C39" s="7"/>
      <c r="D39" s="7"/>
      <c r="E39" s="7"/>
      <c r="F39" s="7" t="s">
        <v>8</v>
      </c>
      <c r="G39" s="61">
        <f>SUM(G40+G85+G95)</f>
        <v>3101405.74</v>
      </c>
      <c r="H39" s="61">
        <f t="shared" ref="H39:J39" si="11">SUM(H40+H85+H95)</f>
        <v>7242940</v>
      </c>
      <c r="I39" s="61">
        <f t="shared" si="11"/>
        <v>0</v>
      </c>
      <c r="J39" s="61">
        <f t="shared" si="11"/>
        <v>3156918.97</v>
      </c>
      <c r="K39" s="62">
        <f>SUM(J39/G39*100)</f>
        <v>101.78993768161402</v>
      </c>
      <c r="L39" s="62">
        <f>SUM(J39/H39*100)</f>
        <v>43.586153827037087</v>
      </c>
    </row>
    <row r="40" spans="2:12" x14ac:dyDescent="0.25">
      <c r="B40" s="7">
        <v>3</v>
      </c>
      <c r="C40" s="7"/>
      <c r="D40" s="7"/>
      <c r="E40" s="7"/>
      <c r="F40" s="7" t="s">
        <v>4</v>
      </c>
      <c r="G40" s="61">
        <f>SUM(G41+G48+G78+G81)</f>
        <v>3092181.1100000003</v>
      </c>
      <c r="H40" s="61">
        <f>SUM(H41+H48+H78+H81)</f>
        <v>6797792.5</v>
      </c>
      <c r="I40" s="61">
        <f>SUM(I41+I48+I78+I81)</f>
        <v>0</v>
      </c>
      <c r="J40" s="61">
        <f>SUM(J41+J48+J78+J81)</f>
        <v>3148839</v>
      </c>
      <c r="K40" s="62">
        <f t="shared" ref="K40:K95" si="12">SUM(J40/G40*100)</f>
        <v>101.83229532761746</v>
      </c>
      <c r="L40" s="62">
        <f t="shared" ref="L40:L95" si="13">SUM(J40/H40*100)</f>
        <v>46.321493337726913</v>
      </c>
    </row>
    <row r="41" spans="2:12" x14ac:dyDescent="0.25">
      <c r="B41" s="11"/>
      <c r="C41" s="7">
        <v>31</v>
      </c>
      <c r="D41" s="11"/>
      <c r="E41" s="11"/>
      <c r="F41" s="7" t="s">
        <v>5</v>
      </c>
      <c r="G41" s="61">
        <f>SUM(G42+G44+G46)</f>
        <v>2597615.6300000004</v>
      </c>
      <c r="H41" s="61">
        <f t="shared" ref="H41:J41" si="14">SUM(H42+H44+H46)</f>
        <v>5337852.5</v>
      </c>
      <c r="I41" s="61">
        <f t="shared" si="14"/>
        <v>0</v>
      </c>
      <c r="J41" s="61">
        <f t="shared" si="14"/>
        <v>2648402.12</v>
      </c>
      <c r="K41" s="62">
        <f t="shared" si="12"/>
        <v>101.95511951088776</v>
      </c>
      <c r="L41" s="62">
        <f t="shared" si="13"/>
        <v>49.615498367555119</v>
      </c>
    </row>
    <row r="42" spans="2:12" x14ac:dyDescent="0.25">
      <c r="B42" s="8"/>
      <c r="C42" s="8"/>
      <c r="D42" s="8">
        <v>311</v>
      </c>
      <c r="E42" s="8"/>
      <c r="F42" s="8" t="s">
        <v>22</v>
      </c>
      <c r="G42" s="59">
        <f>SUM(G43)</f>
        <v>2092426.04</v>
      </c>
      <c r="H42" s="59">
        <f t="shared" ref="H42:J42" si="15">SUM(H43)</f>
        <v>4238500</v>
      </c>
      <c r="I42" s="59">
        <f t="shared" si="15"/>
        <v>0</v>
      </c>
      <c r="J42" s="59">
        <f t="shared" si="15"/>
        <v>2090226.1</v>
      </c>
      <c r="K42" s="145">
        <f t="shared" si="12"/>
        <v>99.894861755782784</v>
      </c>
      <c r="L42" s="145">
        <f t="shared" si="13"/>
        <v>49.315231803704137</v>
      </c>
    </row>
    <row r="43" spans="2:12" x14ac:dyDescent="0.25">
      <c r="B43" s="8"/>
      <c r="C43" s="8"/>
      <c r="D43" s="8"/>
      <c r="E43" s="9">
        <v>3111</v>
      </c>
      <c r="F43" s="9" t="s">
        <v>23</v>
      </c>
      <c r="G43" s="60">
        <v>2092426.04</v>
      </c>
      <c r="H43" s="59">
        <v>4238500</v>
      </c>
      <c r="I43" s="59">
        <v>0</v>
      </c>
      <c r="J43" s="60">
        <v>2090226.1</v>
      </c>
      <c r="K43" s="145">
        <f t="shared" si="12"/>
        <v>99.894861755782784</v>
      </c>
      <c r="L43" s="145">
        <f t="shared" si="13"/>
        <v>49.315231803704137</v>
      </c>
    </row>
    <row r="44" spans="2:12" x14ac:dyDescent="0.25">
      <c r="B44" s="8"/>
      <c r="C44" s="8"/>
      <c r="D44" s="8">
        <v>312</v>
      </c>
      <c r="E44" s="8"/>
      <c r="F44" s="12" t="s">
        <v>66</v>
      </c>
      <c r="G44" s="59">
        <f>SUM(G45)</f>
        <v>159942.66</v>
      </c>
      <c r="H44" s="59">
        <f t="shared" ref="H44:L44" si="16">SUM(H45)</f>
        <v>400000</v>
      </c>
      <c r="I44" s="59">
        <f t="shared" si="16"/>
        <v>0</v>
      </c>
      <c r="J44" s="59">
        <f t="shared" si="16"/>
        <v>213220.66</v>
      </c>
      <c r="K44" s="59">
        <f t="shared" si="16"/>
        <v>133.31068771771083</v>
      </c>
      <c r="L44" s="59">
        <f t="shared" si="16"/>
        <v>53.305165000000002</v>
      </c>
    </row>
    <row r="45" spans="2:12" x14ac:dyDescent="0.25">
      <c r="B45" s="8"/>
      <c r="C45" s="8"/>
      <c r="D45" s="8"/>
      <c r="E45" s="9">
        <v>3121</v>
      </c>
      <c r="F45" s="33" t="s">
        <v>66</v>
      </c>
      <c r="G45" s="60">
        <v>159942.66</v>
      </c>
      <c r="H45" s="59">
        <v>400000</v>
      </c>
      <c r="I45" s="59">
        <v>0</v>
      </c>
      <c r="J45" s="60">
        <v>213220.66</v>
      </c>
      <c r="K45" s="145">
        <f t="shared" si="12"/>
        <v>133.31068771771083</v>
      </c>
      <c r="L45" s="145">
        <f t="shared" si="13"/>
        <v>53.305165000000002</v>
      </c>
    </row>
    <row r="46" spans="2:12" x14ac:dyDescent="0.25">
      <c r="B46" s="8"/>
      <c r="C46" s="8"/>
      <c r="D46" s="8">
        <v>313</v>
      </c>
      <c r="E46" s="8"/>
      <c r="F46" s="12" t="s">
        <v>67</v>
      </c>
      <c r="G46" s="59">
        <f>SUM(G47)</f>
        <v>345246.93</v>
      </c>
      <c r="H46" s="59">
        <f t="shared" ref="H46:J46" si="17">SUM(H47)</f>
        <v>699352.5</v>
      </c>
      <c r="I46" s="59">
        <f t="shared" si="17"/>
        <v>0</v>
      </c>
      <c r="J46" s="59">
        <f t="shared" si="17"/>
        <v>344955.36</v>
      </c>
      <c r="K46" s="145">
        <f t="shared" si="12"/>
        <v>99.915547402550402</v>
      </c>
      <c r="L46" s="145">
        <f t="shared" si="13"/>
        <v>49.324962733385526</v>
      </c>
    </row>
    <row r="47" spans="2:12" x14ac:dyDescent="0.25">
      <c r="B47" s="8"/>
      <c r="C47" s="8"/>
      <c r="D47" s="8"/>
      <c r="E47" s="9">
        <v>3132</v>
      </c>
      <c r="F47" s="33" t="s">
        <v>68</v>
      </c>
      <c r="G47" s="60">
        <v>345246.93</v>
      </c>
      <c r="H47" s="59">
        <v>699352.5</v>
      </c>
      <c r="I47" s="59">
        <v>0</v>
      </c>
      <c r="J47" s="60">
        <v>344955.36</v>
      </c>
      <c r="K47" s="145">
        <f t="shared" si="12"/>
        <v>99.915547402550402</v>
      </c>
      <c r="L47" s="145">
        <f t="shared" si="13"/>
        <v>49.324962733385526</v>
      </c>
    </row>
    <row r="48" spans="2:12" x14ac:dyDescent="0.25">
      <c r="B48" s="23"/>
      <c r="C48" s="23">
        <v>32</v>
      </c>
      <c r="D48" s="34"/>
      <c r="E48" s="34"/>
      <c r="F48" s="23" t="s">
        <v>13</v>
      </c>
      <c r="G48" s="61">
        <f>SUM(G49+G54+G61+G71)</f>
        <v>494546.79</v>
      </c>
      <c r="H48" s="61">
        <f t="shared" ref="H48:J48" si="18">SUM(H49+H54+H61+H71)</f>
        <v>1459900</v>
      </c>
      <c r="I48" s="61">
        <f t="shared" si="18"/>
        <v>0</v>
      </c>
      <c r="J48" s="61">
        <f t="shared" si="18"/>
        <v>500436.87999999995</v>
      </c>
      <c r="K48" s="62">
        <f t="shared" si="12"/>
        <v>101.19100762942976</v>
      </c>
      <c r="L48" s="62">
        <f t="shared" si="13"/>
        <v>34.278846496335362</v>
      </c>
    </row>
    <row r="49" spans="2:12" x14ac:dyDescent="0.25">
      <c r="B49" s="8"/>
      <c r="C49" s="8"/>
      <c r="D49" s="8">
        <v>321</v>
      </c>
      <c r="E49" s="8"/>
      <c r="F49" s="8" t="s">
        <v>24</v>
      </c>
      <c r="G49" s="59">
        <f>SUM(G50:G53)</f>
        <v>75173.3</v>
      </c>
      <c r="H49" s="59">
        <f t="shared" ref="H49:J49" si="19">SUM(H50:H53)</f>
        <v>145600</v>
      </c>
      <c r="I49" s="59">
        <f t="shared" si="19"/>
        <v>0</v>
      </c>
      <c r="J49" s="59">
        <f t="shared" si="19"/>
        <v>67962.819999999992</v>
      </c>
      <c r="K49" s="145">
        <f t="shared" si="12"/>
        <v>90.408190141978579</v>
      </c>
      <c r="L49" s="145">
        <f t="shared" si="13"/>
        <v>46.677760989010984</v>
      </c>
    </row>
    <row r="50" spans="2:12" x14ac:dyDescent="0.25">
      <c r="B50" s="8"/>
      <c r="C50" s="23"/>
      <c r="D50" s="8"/>
      <c r="E50" s="9">
        <v>3211</v>
      </c>
      <c r="F50" s="13" t="s">
        <v>25</v>
      </c>
      <c r="G50" s="60">
        <v>3411.03</v>
      </c>
      <c r="H50" s="59">
        <v>14000</v>
      </c>
      <c r="I50" s="59">
        <v>0</v>
      </c>
      <c r="J50" s="60">
        <v>3648.78</v>
      </c>
      <c r="K50" s="145">
        <f t="shared" si="12"/>
        <v>106.97003544383954</v>
      </c>
      <c r="L50" s="145">
        <f t="shared" si="13"/>
        <v>26.062714285714289</v>
      </c>
    </row>
    <row r="51" spans="2:12" x14ac:dyDescent="0.25">
      <c r="B51" s="8"/>
      <c r="C51" s="23"/>
      <c r="D51" s="9"/>
      <c r="E51" s="9">
        <v>3212</v>
      </c>
      <c r="F51" s="33" t="s">
        <v>69</v>
      </c>
      <c r="G51" s="60">
        <v>61332.75</v>
      </c>
      <c r="H51" s="59">
        <v>116500</v>
      </c>
      <c r="I51" s="59">
        <v>0</v>
      </c>
      <c r="J51" s="60">
        <v>55725.63</v>
      </c>
      <c r="K51" s="145">
        <f t="shared" si="12"/>
        <v>90.857869572129076</v>
      </c>
      <c r="L51" s="145">
        <f t="shared" si="13"/>
        <v>47.833158798283257</v>
      </c>
    </row>
    <row r="52" spans="2:12" x14ac:dyDescent="0.25">
      <c r="B52" s="8"/>
      <c r="C52" s="23"/>
      <c r="D52" s="9"/>
      <c r="E52" s="9">
        <v>3213</v>
      </c>
      <c r="F52" s="33" t="s">
        <v>70</v>
      </c>
      <c r="G52" s="60">
        <v>10429.52</v>
      </c>
      <c r="H52" s="59">
        <v>15000</v>
      </c>
      <c r="I52" s="59">
        <v>0</v>
      </c>
      <c r="J52" s="60">
        <v>8588.41</v>
      </c>
      <c r="K52" s="145">
        <f t="shared" si="12"/>
        <v>82.347126233997329</v>
      </c>
      <c r="L52" s="145">
        <f t="shared" si="13"/>
        <v>57.256066666666662</v>
      </c>
    </row>
    <row r="53" spans="2:12" x14ac:dyDescent="0.25">
      <c r="B53" s="8"/>
      <c r="C53" s="23"/>
      <c r="D53" s="9"/>
      <c r="E53" s="9">
        <v>3214</v>
      </c>
      <c r="F53" s="33" t="s">
        <v>71</v>
      </c>
      <c r="G53" s="60">
        <v>0</v>
      </c>
      <c r="H53" s="59">
        <v>100</v>
      </c>
      <c r="I53" s="59">
        <v>0</v>
      </c>
      <c r="J53" s="60">
        <v>0</v>
      </c>
      <c r="K53" s="146" t="e">
        <f t="shared" si="12"/>
        <v>#DIV/0!</v>
      </c>
      <c r="L53" s="145">
        <f t="shared" si="13"/>
        <v>0</v>
      </c>
    </row>
    <row r="54" spans="2:12" x14ac:dyDescent="0.25">
      <c r="B54" s="8"/>
      <c r="C54" s="23"/>
      <c r="D54" s="8">
        <v>322</v>
      </c>
      <c r="E54" s="9"/>
      <c r="F54" s="12" t="s">
        <v>72</v>
      </c>
      <c r="G54" s="59">
        <f>SUM(G55:G60)</f>
        <v>271350.32</v>
      </c>
      <c r="H54" s="59">
        <f t="shared" ref="H54:J54" si="20">SUM(H55:H60)</f>
        <v>642400</v>
      </c>
      <c r="I54" s="59">
        <f t="shared" si="20"/>
        <v>0</v>
      </c>
      <c r="J54" s="59">
        <f t="shared" si="20"/>
        <v>287445.75999999995</v>
      </c>
      <c r="K54" s="145">
        <f t="shared" si="12"/>
        <v>105.93160899902384</v>
      </c>
      <c r="L54" s="145">
        <f t="shared" si="13"/>
        <v>44.745603985056029</v>
      </c>
    </row>
    <row r="55" spans="2:12" x14ac:dyDescent="0.25">
      <c r="B55" s="8"/>
      <c r="C55" s="23"/>
      <c r="D55" s="9"/>
      <c r="E55" s="9">
        <v>3221</v>
      </c>
      <c r="F55" s="33" t="s">
        <v>73</v>
      </c>
      <c r="G55" s="60">
        <v>55926.47</v>
      </c>
      <c r="H55" s="59">
        <v>152000</v>
      </c>
      <c r="I55" s="59">
        <v>0</v>
      </c>
      <c r="J55" s="60">
        <v>50113.11</v>
      </c>
      <c r="K55" s="145">
        <f t="shared" si="12"/>
        <v>89.605351455223257</v>
      </c>
      <c r="L55" s="145">
        <f t="shared" si="13"/>
        <v>32.969151315789475</v>
      </c>
    </row>
    <row r="56" spans="2:12" x14ac:dyDescent="0.25">
      <c r="B56" s="8"/>
      <c r="C56" s="23"/>
      <c r="D56" s="9"/>
      <c r="E56" s="9">
        <v>3222</v>
      </c>
      <c r="F56" s="33" t="s">
        <v>74</v>
      </c>
      <c r="G56" s="60">
        <v>151954.74</v>
      </c>
      <c r="H56" s="59">
        <v>300000</v>
      </c>
      <c r="I56" s="59">
        <v>0</v>
      </c>
      <c r="J56" s="60">
        <v>165662.74</v>
      </c>
      <c r="K56" s="145">
        <f t="shared" si="12"/>
        <v>109.02110720600095</v>
      </c>
      <c r="L56" s="145">
        <f t="shared" si="13"/>
        <v>55.220913333333336</v>
      </c>
    </row>
    <row r="57" spans="2:12" x14ac:dyDescent="0.25">
      <c r="B57" s="8"/>
      <c r="C57" s="23"/>
      <c r="D57" s="9"/>
      <c r="E57" s="9">
        <v>3223</v>
      </c>
      <c r="F57" s="33" t="s">
        <v>75</v>
      </c>
      <c r="G57" s="60">
        <v>52315.77</v>
      </c>
      <c r="H57" s="59">
        <v>123000</v>
      </c>
      <c r="I57" s="59">
        <v>0</v>
      </c>
      <c r="J57" s="60">
        <v>59763.59</v>
      </c>
      <c r="K57" s="145">
        <f t="shared" si="12"/>
        <v>114.2362809531428</v>
      </c>
      <c r="L57" s="145">
        <f t="shared" si="13"/>
        <v>48.588284552845522</v>
      </c>
    </row>
    <row r="58" spans="2:12" x14ac:dyDescent="0.25">
      <c r="B58" s="8"/>
      <c r="C58" s="23"/>
      <c r="D58" s="9"/>
      <c r="E58" s="9">
        <v>3224</v>
      </c>
      <c r="F58" s="33" t="s">
        <v>136</v>
      </c>
      <c r="G58" s="60">
        <v>11025.4</v>
      </c>
      <c r="H58" s="59">
        <v>22400</v>
      </c>
      <c r="I58" s="59">
        <v>0</v>
      </c>
      <c r="J58" s="60">
        <v>7782.44</v>
      </c>
      <c r="K58" s="145">
        <f t="shared" si="12"/>
        <v>70.586463983166141</v>
      </c>
      <c r="L58" s="145">
        <f t="shared" si="13"/>
        <v>34.74303571428571</v>
      </c>
    </row>
    <row r="59" spans="2:12" x14ac:dyDescent="0.25">
      <c r="B59" s="8"/>
      <c r="C59" s="23"/>
      <c r="D59" s="9"/>
      <c r="E59" s="9">
        <v>3225</v>
      </c>
      <c r="F59" s="33" t="s">
        <v>76</v>
      </c>
      <c r="G59" s="60">
        <v>38.39</v>
      </c>
      <c r="H59" s="59">
        <v>40000</v>
      </c>
      <c r="I59" s="59">
        <v>0</v>
      </c>
      <c r="J59" s="60">
        <v>3354.88</v>
      </c>
      <c r="K59" s="145">
        <f t="shared" si="12"/>
        <v>8738.9424329252415</v>
      </c>
      <c r="L59" s="145">
        <f t="shared" si="13"/>
        <v>8.3872</v>
      </c>
    </row>
    <row r="60" spans="2:12" x14ac:dyDescent="0.25">
      <c r="B60" s="8"/>
      <c r="C60" s="23"/>
      <c r="D60" s="9"/>
      <c r="E60" s="9">
        <v>3227</v>
      </c>
      <c r="F60" s="33" t="s">
        <v>77</v>
      </c>
      <c r="G60" s="60">
        <v>89.55</v>
      </c>
      <c r="H60" s="59">
        <v>5000</v>
      </c>
      <c r="I60" s="59">
        <v>0</v>
      </c>
      <c r="J60" s="60">
        <v>769</v>
      </c>
      <c r="K60" s="145">
        <f t="shared" si="12"/>
        <v>858.73813512004472</v>
      </c>
      <c r="L60" s="145">
        <f t="shared" si="13"/>
        <v>15.379999999999999</v>
      </c>
    </row>
    <row r="61" spans="2:12" x14ac:dyDescent="0.25">
      <c r="B61" s="8"/>
      <c r="C61" s="23"/>
      <c r="D61" s="9">
        <v>323</v>
      </c>
      <c r="E61" s="9"/>
      <c r="F61" s="12" t="s">
        <v>78</v>
      </c>
      <c r="G61" s="59">
        <f>SUM(G62:G70)</f>
        <v>117030.96999999999</v>
      </c>
      <c r="H61" s="59">
        <f t="shared" ref="H61:J61" si="21">SUM(H62:H70)</f>
        <v>608700</v>
      </c>
      <c r="I61" s="59">
        <f t="shared" si="21"/>
        <v>0</v>
      </c>
      <c r="J61" s="59">
        <f t="shared" si="21"/>
        <v>117380.69000000002</v>
      </c>
      <c r="K61" s="145">
        <f t="shared" si="12"/>
        <v>100.29882688317461</v>
      </c>
      <c r="L61" s="145">
        <f t="shared" si="13"/>
        <v>19.283832758337443</v>
      </c>
    </row>
    <row r="62" spans="2:12" x14ac:dyDescent="0.25">
      <c r="B62" s="8"/>
      <c r="C62" s="23"/>
      <c r="D62" s="9"/>
      <c r="E62" s="9">
        <v>3231</v>
      </c>
      <c r="F62" s="33" t="s">
        <v>79</v>
      </c>
      <c r="G62" s="60">
        <v>6032.18</v>
      </c>
      <c r="H62" s="59">
        <v>15400</v>
      </c>
      <c r="I62" s="59">
        <v>0</v>
      </c>
      <c r="J62" s="60">
        <v>6147.36</v>
      </c>
      <c r="K62" s="145">
        <f t="shared" si="12"/>
        <v>101.90942577973468</v>
      </c>
      <c r="L62" s="145">
        <f t="shared" si="13"/>
        <v>39.917922077922071</v>
      </c>
    </row>
    <row r="63" spans="2:12" x14ac:dyDescent="0.25">
      <c r="B63" s="8"/>
      <c r="C63" s="23"/>
      <c r="D63" s="9"/>
      <c r="E63" s="9">
        <v>3232</v>
      </c>
      <c r="F63" s="33" t="s">
        <v>80</v>
      </c>
      <c r="G63" s="60">
        <v>72864.149999999994</v>
      </c>
      <c r="H63" s="59">
        <v>500000</v>
      </c>
      <c r="I63" s="59">
        <v>0</v>
      </c>
      <c r="J63" s="60">
        <v>53642.6</v>
      </c>
      <c r="K63" s="145">
        <f t="shared" si="12"/>
        <v>73.620017525765419</v>
      </c>
      <c r="L63" s="145">
        <f t="shared" si="13"/>
        <v>10.72852</v>
      </c>
    </row>
    <row r="64" spans="2:12" x14ac:dyDescent="0.25">
      <c r="B64" s="8"/>
      <c r="C64" s="23"/>
      <c r="D64" s="9"/>
      <c r="E64" s="9">
        <v>3233</v>
      </c>
      <c r="F64" s="33" t="s">
        <v>81</v>
      </c>
      <c r="G64" s="60">
        <v>1045</v>
      </c>
      <c r="H64" s="59">
        <v>2700</v>
      </c>
      <c r="I64" s="59">
        <v>0</v>
      </c>
      <c r="J64" s="60">
        <v>1915.25</v>
      </c>
      <c r="K64" s="145">
        <f t="shared" si="12"/>
        <v>183.2775119617225</v>
      </c>
      <c r="L64" s="145">
        <f t="shared" si="13"/>
        <v>70.93518518518519</v>
      </c>
    </row>
    <row r="65" spans="2:12" x14ac:dyDescent="0.25">
      <c r="B65" s="8"/>
      <c r="C65" s="23"/>
      <c r="D65" s="9"/>
      <c r="E65" s="9">
        <v>3234</v>
      </c>
      <c r="F65" s="33" t="s">
        <v>82</v>
      </c>
      <c r="G65" s="60">
        <v>20671.39</v>
      </c>
      <c r="H65" s="59">
        <v>46000</v>
      </c>
      <c r="I65" s="59">
        <v>0</v>
      </c>
      <c r="J65" s="60">
        <v>26419.360000000001</v>
      </c>
      <c r="K65" s="145">
        <f t="shared" si="12"/>
        <v>127.80640295596959</v>
      </c>
      <c r="L65" s="145">
        <f t="shared" si="13"/>
        <v>57.433391304347822</v>
      </c>
    </row>
    <row r="66" spans="2:12" x14ac:dyDescent="0.25">
      <c r="B66" s="8"/>
      <c r="C66" s="23"/>
      <c r="D66" s="9"/>
      <c r="E66" s="9">
        <v>3235</v>
      </c>
      <c r="F66" s="33" t="s">
        <v>83</v>
      </c>
      <c r="G66" s="60">
        <v>0</v>
      </c>
      <c r="H66" s="59">
        <v>2500</v>
      </c>
      <c r="I66" s="59">
        <v>0</v>
      </c>
      <c r="J66" s="60">
        <v>0</v>
      </c>
      <c r="K66" s="146" t="e">
        <f t="shared" si="12"/>
        <v>#DIV/0!</v>
      </c>
      <c r="L66" s="145">
        <f t="shared" si="13"/>
        <v>0</v>
      </c>
    </row>
    <row r="67" spans="2:12" x14ac:dyDescent="0.25">
      <c r="B67" s="8"/>
      <c r="C67" s="23"/>
      <c r="D67" s="9"/>
      <c r="E67" s="9">
        <v>3236</v>
      </c>
      <c r="F67" s="33" t="s">
        <v>84</v>
      </c>
      <c r="G67" s="60">
        <v>7652.08</v>
      </c>
      <c r="H67" s="59">
        <v>20000</v>
      </c>
      <c r="I67" s="59">
        <v>0</v>
      </c>
      <c r="J67" s="60">
        <v>6579.33</v>
      </c>
      <c r="K67" s="145">
        <f t="shared" si="12"/>
        <v>85.98093590239516</v>
      </c>
      <c r="L67" s="145">
        <f t="shared" si="13"/>
        <v>32.896650000000001</v>
      </c>
    </row>
    <row r="68" spans="2:12" x14ac:dyDescent="0.25">
      <c r="B68" s="8"/>
      <c r="C68" s="23"/>
      <c r="D68" s="9"/>
      <c r="E68" s="9">
        <v>3237</v>
      </c>
      <c r="F68" s="33" t="s">
        <v>85</v>
      </c>
      <c r="G68" s="60">
        <v>1443.32</v>
      </c>
      <c r="H68" s="59">
        <v>4000</v>
      </c>
      <c r="I68" s="59">
        <v>0</v>
      </c>
      <c r="J68" s="60">
        <v>14711.38</v>
      </c>
      <c r="K68" s="145">
        <f t="shared" si="12"/>
        <v>1019.2736191558351</v>
      </c>
      <c r="L68" s="145">
        <f t="shared" si="13"/>
        <v>367.78449999999998</v>
      </c>
    </row>
    <row r="69" spans="2:12" x14ac:dyDescent="0.25">
      <c r="B69" s="8"/>
      <c r="C69" s="23"/>
      <c r="D69" s="9"/>
      <c r="E69" s="9">
        <v>3238</v>
      </c>
      <c r="F69" s="33" t="s">
        <v>86</v>
      </c>
      <c r="G69" s="60">
        <v>4736.51</v>
      </c>
      <c r="H69" s="59">
        <v>13000</v>
      </c>
      <c r="I69" s="59">
        <v>0</v>
      </c>
      <c r="J69" s="60">
        <v>6260.03</v>
      </c>
      <c r="K69" s="145">
        <f t="shared" si="12"/>
        <v>132.16545515580037</v>
      </c>
      <c r="L69" s="145">
        <f t="shared" si="13"/>
        <v>48.154076923076921</v>
      </c>
    </row>
    <row r="70" spans="2:12" x14ac:dyDescent="0.25">
      <c r="B70" s="8"/>
      <c r="C70" s="8"/>
      <c r="D70" s="9"/>
      <c r="E70" s="9">
        <v>3239</v>
      </c>
      <c r="F70" s="33" t="s">
        <v>87</v>
      </c>
      <c r="G70" s="60">
        <v>2586.34</v>
      </c>
      <c r="H70" s="59">
        <v>5100</v>
      </c>
      <c r="I70" s="59">
        <v>0</v>
      </c>
      <c r="J70" s="60">
        <v>1705.38</v>
      </c>
      <c r="K70" s="145">
        <f t="shared" si="12"/>
        <v>65.937966392663</v>
      </c>
      <c r="L70" s="145">
        <f t="shared" si="13"/>
        <v>33.438823529411764</v>
      </c>
    </row>
    <row r="71" spans="2:12" x14ac:dyDescent="0.25">
      <c r="B71" s="8"/>
      <c r="C71" s="8"/>
      <c r="D71" s="9">
        <v>329</v>
      </c>
      <c r="E71" s="9"/>
      <c r="F71" s="12" t="s">
        <v>88</v>
      </c>
      <c r="G71" s="59">
        <f>SUM(G72:G77)</f>
        <v>30992.199999999997</v>
      </c>
      <c r="H71" s="59">
        <f t="shared" ref="H71:J71" si="22">SUM(H72:H77)</f>
        <v>63200</v>
      </c>
      <c r="I71" s="59">
        <f t="shared" si="22"/>
        <v>0</v>
      </c>
      <c r="J71" s="59">
        <f t="shared" si="22"/>
        <v>27647.61</v>
      </c>
      <c r="K71" s="145">
        <f t="shared" si="12"/>
        <v>89.208284665173835</v>
      </c>
      <c r="L71" s="145">
        <f t="shared" si="13"/>
        <v>43.746218354430383</v>
      </c>
    </row>
    <row r="72" spans="2:12" x14ac:dyDescent="0.25">
      <c r="B72" s="8"/>
      <c r="C72" s="8"/>
      <c r="D72" s="9"/>
      <c r="E72" s="9">
        <v>3291</v>
      </c>
      <c r="F72" s="33" t="s">
        <v>89</v>
      </c>
      <c r="G72" s="60">
        <v>11187.62</v>
      </c>
      <c r="H72" s="59">
        <v>19100</v>
      </c>
      <c r="I72" s="59">
        <v>0</v>
      </c>
      <c r="J72" s="60">
        <v>10758.2</v>
      </c>
      <c r="K72" s="145">
        <f t="shared" si="12"/>
        <v>96.161650109674795</v>
      </c>
      <c r="L72" s="145">
        <f t="shared" si="13"/>
        <v>56.325654450261787</v>
      </c>
    </row>
    <row r="73" spans="2:12" x14ac:dyDescent="0.25">
      <c r="B73" s="8"/>
      <c r="C73" s="8"/>
      <c r="D73" s="9"/>
      <c r="E73" s="9">
        <v>3292</v>
      </c>
      <c r="F73" s="33" t="s">
        <v>90</v>
      </c>
      <c r="G73" s="60">
        <v>7372.11</v>
      </c>
      <c r="H73" s="59">
        <v>23000</v>
      </c>
      <c r="I73" s="59">
        <v>0</v>
      </c>
      <c r="J73" s="60">
        <v>8807.7900000000009</v>
      </c>
      <c r="K73" s="145">
        <f t="shared" si="12"/>
        <v>119.47447881271442</v>
      </c>
      <c r="L73" s="145">
        <f t="shared" si="13"/>
        <v>38.294739130434785</v>
      </c>
    </row>
    <row r="74" spans="2:12" x14ac:dyDescent="0.25">
      <c r="B74" s="8"/>
      <c r="C74" s="8"/>
      <c r="D74" s="9"/>
      <c r="E74" s="9">
        <v>3293</v>
      </c>
      <c r="F74" s="33" t="s">
        <v>91</v>
      </c>
      <c r="G74" s="60">
        <v>0</v>
      </c>
      <c r="H74" s="59">
        <v>500</v>
      </c>
      <c r="I74" s="59">
        <v>0</v>
      </c>
      <c r="J74" s="60">
        <v>0</v>
      </c>
      <c r="K74" s="146" t="e">
        <f t="shared" si="12"/>
        <v>#DIV/0!</v>
      </c>
      <c r="L74" s="145">
        <f t="shared" si="13"/>
        <v>0</v>
      </c>
    </row>
    <row r="75" spans="2:12" x14ac:dyDescent="0.25">
      <c r="B75" s="8"/>
      <c r="C75" s="8"/>
      <c r="D75" s="9"/>
      <c r="E75" s="9">
        <v>3294</v>
      </c>
      <c r="F75" s="33" t="s">
        <v>92</v>
      </c>
      <c r="G75" s="60">
        <v>160</v>
      </c>
      <c r="H75" s="59">
        <v>300</v>
      </c>
      <c r="I75" s="59">
        <v>0</v>
      </c>
      <c r="J75" s="60">
        <v>80</v>
      </c>
      <c r="K75" s="145">
        <f t="shared" si="12"/>
        <v>50</v>
      </c>
      <c r="L75" s="145">
        <f t="shared" si="13"/>
        <v>26.666666666666668</v>
      </c>
    </row>
    <row r="76" spans="2:12" x14ac:dyDescent="0.25">
      <c r="B76" s="8"/>
      <c r="C76" s="8"/>
      <c r="D76" s="9"/>
      <c r="E76" s="9">
        <v>3295</v>
      </c>
      <c r="F76" s="33" t="s">
        <v>93</v>
      </c>
      <c r="G76" s="60">
        <v>149.78</v>
      </c>
      <c r="H76" s="59">
        <v>300</v>
      </c>
      <c r="I76" s="59">
        <v>0</v>
      </c>
      <c r="J76" s="60">
        <v>343.5</v>
      </c>
      <c r="K76" s="145">
        <f t="shared" si="12"/>
        <v>229.33635999465884</v>
      </c>
      <c r="L76" s="145">
        <f t="shared" si="13"/>
        <v>114.5</v>
      </c>
    </row>
    <row r="77" spans="2:12" x14ac:dyDescent="0.25">
      <c r="B77" s="8"/>
      <c r="C77" s="8"/>
      <c r="D77" s="9"/>
      <c r="E77" s="9">
        <v>3299</v>
      </c>
      <c r="F77" s="33" t="s">
        <v>88</v>
      </c>
      <c r="G77" s="60">
        <v>12122.69</v>
      </c>
      <c r="H77" s="59">
        <v>20000</v>
      </c>
      <c r="I77" s="59">
        <v>0</v>
      </c>
      <c r="J77" s="60">
        <v>7658.12</v>
      </c>
      <c r="K77" s="145">
        <f t="shared" si="12"/>
        <v>63.171787779774945</v>
      </c>
      <c r="L77" s="145">
        <f t="shared" si="13"/>
        <v>38.290599999999998</v>
      </c>
    </row>
    <row r="78" spans="2:12" x14ac:dyDescent="0.25">
      <c r="B78" s="23"/>
      <c r="C78" s="23">
        <v>34</v>
      </c>
      <c r="D78" s="34"/>
      <c r="E78" s="23"/>
      <c r="F78" s="10" t="s">
        <v>94</v>
      </c>
      <c r="G78" s="61">
        <f>SUM(G79)</f>
        <v>18.690000000000001</v>
      </c>
      <c r="H78" s="61">
        <f>SUM(H79)</f>
        <v>40</v>
      </c>
      <c r="I78" s="61">
        <f>SUM(I79)</f>
        <v>0</v>
      </c>
      <c r="J78" s="61">
        <f>SUM(J79)</f>
        <v>0</v>
      </c>
      <c r="K78" s="62">
        <f t="shared" si="12"/>
        <v>0</v>
      </c>
      <c r="L78" s="62">
        <f t="shared" si="13"/>
        <v>0</v>
      </c>
    </row>
    <row r="79" spans="2:12" x14ac:dyDescent="0.25">
      <c r="B79" s="8"/>
      <c r="C79" s="8"/>
      <c r="D79" s="9">
        <v>343</v>
      </c>
      <c r="E79" s="8"/>
      <c r="F79" s="12" t="s">
        <v>95</v>
      </c>
      <c r="G79" s="59">
        <f>SUM(G80:G80)</f>
        <v>18.690000000000001</v>
      </c>
      <c r="H79" s="59">
        <f>SUM(H80:H80)</f>
        <v>40</v>
      </c>
      <c r="I79" s="59">
        <f>SUM(I80:I80)</f>
        <v>0</v>
      </c>
      <c r="J79" s="59">
        <f>SUM(J80:J80)</f>
        <v>0</v>
      </c>
      <c r="K79" s="145">
        <f t="shared" si="12"/>
        <v>0</v>
      </c>
      <c r="L79" s="145">
        <f t="shared" si="13"/>
        <v>0</v>
      </c>
    </row>
    <row r="80" spans="2:12" x14ac:dyDescent="0.25">
      <c r="B80" s="8"/>
      <c r="C80" s="8"/>
      <c r="D80" s="9"/>
      <c r="E80" s="9">
        <v>3433</v>
      </c>
      <c r="F80" s="33" t="s">
        <v>96</v>
      </c>
      <c r="G80" s="60">
        <v>18.690000000000001</v>
      </c>
      <c r="H80" s="59">
        <v>40</v>
      </c>
      <c r="I80" s="59">
        <v>0</v>
      </c>
      <c r="J80" s="60">
        <v>0</v>
      </c>
      <c r="K80" s="145">
        <f t="shared" si="12"/>
        <v>0</v>
      </c>
      <c r="L80" s="145">
        <f t="shared" si="13"/>
        <v>0</v>
      </c>
    </row>
    <row r="81" spans="2:12" x14ac:dyDescent="0.25">
      <c r="B81" s="23"/>
      <c r="C81" s="23">
        <v>38</v>
      </c>
      <c r="D81" s="34"/>
      <c r="E81" s="23"/>
      <c r="F81" s="10" t="s">
        <v>137</v>
      </c>
      <c r="G81" s="61">
        <f>SUM(G82)</f>
        <v>0</v>
      </c>
      <c r="H81" s="61">
        <f t="shared" ref="H81:J81" si="23">SUM(H82)</f>
        <v>0</v>
      </c>
      <c r="I81" s="61">
        <f t="shared" si="23"/>
        <v>0</v>
      </c>
      <c r="J81" s="61">
        <f t="shared" si="23"/>
        <v>0</v>
      </c>
      <c r="K81" s="71" t="e">
        <f t="shared" si="12"/>
        <v>#DIV/0!</v>
      </c>
      <c r="L81" s="71" t="e">
        <f t="shared" si="13"/>
        <v>#DIV/0!</v>
      </c>
    </row>
    <row r="82" spans="2:12" x14ac:dyDescent="0.25">
      <c r="B82" s="8"/>
      <c r="C82" s="8"/>
      <c r="D82" s="9">
        <v>383</v>
      </c>
      <c r="E82" s="8"/>
      <c r="F82" s="12" t="s">
        <v>97</v>
      </c>
      <c r="G82" s="59">
        <f>SUM(G83:G84)</f>
        <v>0</v>
      </c>
      <c r="H82" s="59">
        <f t="shared" ref="H82:J82" si="24">SUM(H83:H84)</f>
        <v>0</v>
      </c>
      <c r="I82" s="59">
        <f t="shared" si="24"/>
        <v>0</v>
      </c>
      <c r="J82" s="59">
        <f t="shared" si="24"/>
        <v>0</v>
      </c>
      <c r="K82" s="146" t="e">
        <f t="shared" si="12"/>
        <v>#DIV/0!</v>
      </c>
      <c r="L82" s="146" t="e">
        <f t="shared" si="13"/>
        <v>#DIV/0!</v>
      </c>
    </row>
    <row r="83" spans="2:12" x14ac:dyDescent="0.25">
      <c r="B83" s="8"/>
      <c r="C83" s="8"/>
      <c r="D83" s="9"/>
      <c r="E83" s="9">
        <v>3831</v>
      </c>
      <c r="F83" s="33" t="s">
        <v>98</v>
      </c>
      <c r="G83" s="59">
        <v>0</v>
      </c>
      <c r="H83" s="59">
        <v>0</v>
      </c>
      <c r="I83" s="59">
        <v>0</v>
      </c>
      <c r="J83" s="60">
        <v>0</v>
      </c>
      <c r="K83" s="146" t="e">
        <f t="shared" si="12"/>
        <v>#DIV/0!</v>
      </c>
      <c r="L83" s="146" t="e">
        <f t="shared" si="13"/>
        <v>#DIV/0!</v>
      </c>
    </row>
    <row r="84" spans="2:12" x14ac:dyDescent="0.25">
      <c r="B84" s="8"/>
      <c r="C84" s="8"/>
      <c r="D84" s="9"/>
      <c r="E84" s="9">
        <v>3835</v>
      </c>
      <c r="F84" s="33" t="s">
        <v>99</v>
      </c>
      <c r="G84" s="59">
        <v>0</v>
      </c>
      <c r="H84" s="59">
        <v>0</v>
      </c>
      <c r="I84" s="59">
        <v>0</v>
      </c>
      <c r="J84" s="60">
        <v>0</v>
      </c>
      <c r="K84" s="146" t="e">
        <f t="shared" si="12"/>
        <v>#DIV/0!</v>
      </c>
      <c r="L84" s="146" t="e">
        <f t="shared" si="13"/>
        <v>#DIV/0!</v>
      </c>
    </row>
    <row r="85" spans="2:12" x14ac:dyDescent="0.25">
      <c r="B85" s="10">
        <v>4</v>
      </c>
      <c r="C85" s="10"/>
      <c r="D85" s="10"/>
      <c r="E85" s="10"/>
      <c r="F85" s="21" t="s">
        <v>6</v>
      </c>
      <c r="G85" s="61">
        <f>SUM(G86)</f>
        <v>9224.6299999999992</v>
      </c>
      <c r="H85" s="61">
        <f t="shared" ref="H85:L86" si="25">SUM(H86)</f>
        <v>445147.5</v>
      </c>
      <c r="I85" s="61">
        <f t="shared" si="25"/>
        <v>0</v>
      </c>
      <c r="J85" s="61">
        <f t="shared" si="25"/>
        <v>8079.97</v>
      </c>
      <c r="K85" s="62">
        <f t="shared" si="12"/>
        <v>87.591263823047655</v>
      </c>
      <c r="L85" s="62">
        <f t="shared" si="13"/>
        <v>1.8151219539590808</v>
      </c>
    </row>
    <row r="86" spans="2:12" ht="25.5" x14ac:dyDescent="0.25">
      <c r="B86" s="7"/>
      <c r="C86" s="7">
        <v>42</v>
      </c>
      <c r="D86" s="7"/>
      <c r="E86" s="7"/>
      <c r="F86" s="21" t="s">
        <v>100</v>
      </c>
      <c r="G86" s="61">
        <f>SUM(G87)</f>
        <v>9224.6299999999992</v>
      </c>
      <c r="H86" s="61">
        <f t="shared" si="25"/>
        <v>445147.5</v>
      </c>
      <c r="I86" s="61">
        <f t="shared" si="25"/>
        <v>0</v>
      </c>
      <c r="J86" s="61">
        <f t="shared" si="25"/>
        <v>8079.97</v>
      </c>
      <c r="K86" s="62">
        <f t="shared" si="12"/>
        <v>87.591263823047655</v>
      </c>
      <c r="L86" s="62">
        <f t="shared" si="13"/>
        <v>1.8151219539590808</v>
      </c>
    </row>
    <row r="87" spans="2:12" x14ac:dyDescent="0.25">
      <c r="B87" s="11"/>
      <c r="C87" s="11"/>
      <c r="D87" s="8">
        <v>422</v>
      </c>
      <c r="E87" s="8"/>
      <c r="F87" s="12" t="s">
        <v>101</v>
      </c>
      <c r="G87" s="59">
        <f>SUM(G88:G94)</f>
        <v>9224.6299999999992</v>
      </c>
      <c r="H87" s="59">
        <f t="shared" ref="H87:L87" si="26">SUM(H88:H94)</f>
        <v>445147.5</v>
      </c>
      <c r="I87" s="59">
        <f t="shared" si="26"/>
        <v>0</v>
      </c>
      <c r="J87" s="59">
        <f t="shared" si="26"/>
        <v>8079.97</v>
      </c>
      <c r="K87" s="62">
        <f t="shared" si="12"/>
        <v>87.591263823047655</v>
      </c>
      <c r="L87" s="62">
        <f t="shared" si="13"/>
        <v>1.8151219539590808</v>
      </c>
    </row>
    <row r="88" spans="2:12" x14ac:dyDescent="0.25">
      <c r="B88" s="11"/>
      <c r="C88" s="11"/>
      <c r="D88" s="8"/>
      <c r="E88" s="9">
        <v>4221</v>
      </c>
      <c r="F88" s="33" t="s">
        <v>102</v>
      </c>
      <c r="G88" s="60">
        <v>269.98</v>
      </c>
      <c r="H88" s="59">
        <v>20000</v>
      </c>
      <c r="I88" s="63">
        <v>0</v>
      </c>
      <c r="J88" s="60">
        <v>5315.22</v>
      </c>
      <c r="K88" s="62">
        <f t="shared" si="12"/>
        <v>1968.7458330246684</v>
      </c>
      <c r="L88" s="62">
        <f t="shared" si="13"/>
        <v>26.576100000000004</v>
      </c>
    </row>
    <row r="89" spans="2:12" x14ac:dyDescent="0.25">
      <c r="B89" s="11"/>
      <c r="C89" s="11"/>
      <c r="D89" s="8"/>
      <c r="E89" s="9">
        <v>4222</v>
      </c>
      <c r="F89" s="33" t="s">
        <v>103</v>
      </c>
      <c r="G89" s="60">
        <v>0</v>
      </c>
      <c r="H89" s="59">
        <v>21050</v>
      </c>
      <c r="I89" s="63">
        <v>0</v>
      </c>
      <c r="J89" s="60">
        <v>146</v>
      </c>
      <c r="K89" s="146" t="e">
        <f t="shared" si="12"/>
        <v>#DIV/0!</v>
      </c>
      <c r="L89" s="146">
        <f t="shared" si="13"/>
        <v>0.69358669833729214</v>
      </c>
    </row>
    <row r="90" spans="2:12" x14ac:dyDescent="0.25">
      <c r="B90" s="11"/>
      <c r="C90" s="11"/>
      <c r="D90" s="8"/>
      <c r="E90" s="9">
        <v>4223</v>
      </c>
      <c r="F90" s="33" t="s">
        <v>104</v>
      </c>
      <c r="G90" s="60">
        <v>0</v>
      </c>
      <c r="H90" s="59">
        <v>8000</v>
      </c>
      <c r="I90" s="63">
        <v>0</v>
      </c>
      <c r="J90" s="60">
        <v>2318.75</v>
      </c>
      <c r="K90" s="146" t="e">
        <f t="shared" si="12"/>
        <v>#DIV/0!</v>
      </c>
      <c r="L90" s="146">
        <f t="shared" si="13"/>
        <v>28.984375</v>
      </c>
    </row>
    <row r="91" spans="2:12" x14ac:dyDescent="0.25">
      <c r="B91" s="11"/>
      <c r="C91" s="11"/>
      <c r="D91" s="8"/>
      <c r="E91" s="9">
        <v>4226</v>
      </c>
      <c r="F91" s="33" t="s">
        <v>105</v>
      </c>
      <c r="G91" s="60">
        <v>0</v>
      </c>
      <c r="H91" s="59">
        <v>128497.5</v>
      </c>
      <c r="I91" s="63">
        <v>0</v>
      </c>
      <c r="J91" s="60">
        <v>300</v>
      </c>
      <c r="K91" s="146" t="e">
        <f t="shared" si="12"/>
        <v>#DIV/0!</v>
      </c>
      <c r="L91" s="146">
        <f t="shared" si="13"/>
        <v>0.23346757719021771</v>
      </c>
    </row>
    <row r="92" spans="2:12" x14ac:dyDescent="0.25">
      <c r="B92" s="11"/>
      <c r="C92" s="11"/>
      <c r="D92" s="8"/>
      <c r="E92" s="9">
        <v>4227</v>
      </c>
      <c r="F92" s="33" t="s">
        <v>106</v>
      </c>
      <c r="G92" s="60">
        <v>8954.65</v>
      </c>
      <c r="H92" s="59">
        <v>175000</v>
      </c>
      <c r="I92" s="63">
        <v>0</v>
      </c>
      <c r="J92" s="60">
        <v>0</v>
      </c>
      <c r="K92" s="146">
        <f t="shared" si="12"/>
        <v>0</v>
      </c>
      <c r="L92" s="146">
        <f t="shared" si="13"/>
        <v>0</v>
      </c>
    </row>
    <row r="93" spans="2:12" x14ac:dyDescent="0.25">
      <c r="B93" s="11"/>
      <c r="C93" s="11"/>
      <c r="D93" s="8"/>
      <c r="E93" s="9">
        <v>4231</v>
      </c>
      <c r="F93" s="33" t="s">
        <v>188</v>
      </c>
      <c r="G93" s="60">
        <v>0</v>
      </c>
      <c r="H93" s="59">
        <v>30000</v>
      </c>
      <c r="I93" s="63">
        <v>0</v>
      </c>
      <c r="J93" s="60">
        <v>0</v>
      </c>
      <c r="K93" s="146" t="e">
        <f t="shared" si="12"/>
        <v>#DIV/0!</v>
      </c>
      <c r="L93" s="146">
        <f t="shared" si="13"/>
        <v>0</v>
      </c>
    </row>
    <row r="94" spans="2:12" x14ac:dyDescent="0.25">
      <c r="B94" s="11"/>
      <c r="C94" s="11"/>
      <c r="D94" s="8"/>
      <c r="E94" s="9">
        <v>4511</v>
      </c>
      <c r="F94" s="33" t="s">
        <v>189</v>
      </c>
      <c r="G94" s="60">
        <v>0</v>
      </c>
      <c r="H94" s="59">
        <v>62600</v>
      </c>
      <c r="I94" s="63">
        <v>0</v>
      </c>
      <c r="J94" s="60">
        <v>0</v>
      </c>
      <c r="K94" s="146" t="e">
        <f t="shared" si="12"/>
        <v>#DIV/0!</v>
      </c>
      <c r="L94" s="146">
        <f t="shared" si="13"/>
        <v>0</v>
      </c>
    </row>
    <row r="95" spans="2:12" x14ac:dyDescent="0.25">
      <c r="B95" s="7">
        <v>9</v>
      </c>
      <c r="C95" s="7">
        <v>92</v>
      </c>
      <c r="D95" s="23">
        <v>922</v>
      </c>
      <c r="E95" s="34">
        <v>9222</v>
      </c>
      <c r="F95" s="65" t="s">
        <v>175</v>
      </c>
      <c r="G95" s="61">
        <v>0</v>
      </c>
      <c r="H95" s="61">
        <v>0</v>
      </c>
      <c r="I95" s="67">
        <v>0</v>
      </c>
      <c r="J95" s="62">
        <v>0</v>
      </c>
      <c r="K95" s="71" t="e">
        <f t="shared" si="12"/>
        <v>#DIV/0!</v>
      </c>
      <c r="L95" s="71" t="e">
        <f t="shared" si="13"/>
        <v>#DIV/0!</v>
      </c>
    </row>
  </sheetData>
  <mergeCells count="7">
    <mergeCell ref="B8:F8"/>
    <mergeCell ref="B9:F9"/>
    <mergeCell ref="B37:F37"/>
    <mergeCell ref="B38:F38"/>
    <mergeCell ref="B2:L2"/>
    <mergeCell ref="B4:L4"/>
    <mergeCell ref="B6:L6"/>
  </mergeCells>
  <pageMargins left="0.31496062992125984" right="0.31496062992125984" top="0.35433070866141736" bottom="0.35433070866141736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6"/>
  <sheetViews>
    <sheetView topLeftCell="A4" workbookViewId="0">
      <selection activeCell="H33" sqref="H33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00" t="s">
        <v>141</v>
      </c>
      <c r="C2" s="100"/>
      <c r="D2" s="100"/>
      <c r="E2" s="100"/>
      <c r="F2" s="100"/>
      <c r="G2" s="100"/>
      <c r="H2" s="100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41" t="s">
        <v>7</v>
      </c>
      <c r="C4" s="41" t="s">
        <v>168</v>
      </c>
      <c r="D4" s="41" t="s">
        <v>180</v>
      </c>
      <c r="E4" s="41" t="s">
        <v>181</v>
      </c>
      <c r="F4" s="41" t="s">
        <v>182</v>
      </c>
      <c r="G4" s="41" t="s">
        <v>17</v>
      </c>
      <c r="H4" s="41" t="s">
        <v>41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18</v>
      </c>
      <c r="H5" s="41" t="s">
        <v>167</v>
      </c>
    </row>
    <row r="6" spans="2:8" x14ac:dyDescent="0.25">
      <c r="B6" s="49" t="s">
        <v>34</v>
      </c>
      <c r="C6" s="61">
        <f>SUM(C7+C9+C11+C14+C17+C19)</f>
        <v>3172737.3799999994</v>
      </c>
      <c r="D6" s="61">
        <f t="shared" ref="D6:H6" si="0">SUM(D7+D9+D11+D14+D17+D19)</f>
        <v>7242940</v>
      </c>
      <c r="E6" s="61">
        <f t="shared" si="0"/>
        <v>0</v>
      </c>
      <c r="F6" s="61">
        <f t="shared" si="0"/>
        <v>3270109.7199999997</v>
      </c>
      <c r="G6" s="61">
        <f>SUM(F6/C6*100)</f>
        <v>103.06903245802211</v>
      </c>
      <c r="H6" s="61">
        <f>SUM(F6/D6*100)</f>
        <v>45.148927369272698</v>
      </c>
    </row>
    <row r="7" spans="2:8" x14ac:dyDescent="0.25">
      <c r="B7" s="7" t="s">
        <v>32</v>
      </c>
      <c r="C7" s="61">
        <f>SUM(C8:C8)</f>
        <v>2652652.7599999998</v>
      </c>
      <c r="D7" s="61">
        <f>SUM(D8:D8)</f>
        <v>5917755.1200000001</v>
      </c>
      <c r="E7" s="61">
        <f>SUM(E8:E8)</f>
        <v>0</v>
      </c>
      <c r="F7" s="61">
        <f>SUM(F8:F8)</f>
        <v>2641382.84</v>
      </c>
      <c r="G7" s="61">
        <f>SUM(F7/C7*100)</f>
        <v>99.575145297192989</v>
      </c>
      <c r="H7" s="61">
        <f>SUM(F7/D7*100)</f>
        <v>44.634879045147102</v>
      </c>
    </row>
    <row r="8" spans="2:8" x14ac:dyDescent="0.25">
      <c r="B8" s="32" t="s">
        <v>31</v>
      </c>
      <c r="C8" s="60">
        <v>2652652.7599999998</v>
      </c>
      <c r="D8" s="59">
        <v>5917755.1200000001</v>
      </c>
      <c r="E8" s="59">
        <v>0</v>
      </c>
      <c r="F8" s="60">
        <v>2641382.84</v>
      </c>
      <c r="G8" s="59">
        <f t="shared" ref="G8:G36" si="1">SUM(F8/C8*100)</f>
        <v>99.575145297192989</v>
      </c>
      <c r="H8" s="59">
        <f t="shared" ref="H8:H36" si="2">SUM(F8/D8*100)</f>
        <v>44.634879045147102</v>
      </c>
    </row>
    <row r="9" spans="2:8" x14ac:dyDescent="0.25">
      <c r="B9" s="7" t="s">
        <v>27</v>
      </c>
      <c r="C9" s="61">
        <f>SUM(C10:C10)</f>
        <v>0</v>
      </c>
      <c r="D9" s="61">
        <f t="shared" ref="D9:H9" si="3">SUM(D10:D10)</f>
        <v>20</v>
      </c>
      <c r="E9" s="61">
        <f t="shared" si="3"/>
        <v>0</v>
      </c>
      <c r="F9" s="61">
        <f t="shared" si="3"/>
        <v>0</v>
      </c>
      <c r="G9" s="61" t="e">
        <f t="shared" si="1"/>
        <v>#DIV/0!</v>
      </c>
      <c r="H9" s="61">
        <f t="shared" si="2"/>
        <v>0</v>
      </c>
    </row>
    <row r="10" spans="2:8" x14ac:dyDescent="0.25">
      <c r="B10" s="30" t="s">
        <v>26</v>
      </c>
      <c r="C10" s="60">
        <v>0</v>
      </c>
      <c r="D10" s="59">
        <v>20</v>
      </c>
      <c r="E10" s="59">
        <v>0</v>
      </c>
      <c r="F10" s="60">
        <v>0</v>
      </c>
      <c r="G10" s="59" t="e">
        <f t="shared" si="1"/>
        <v>#DIV/0!</v>
      </c>
      <c r="H10" s="59">
        <f t="shared" si="2"/>
        <v>0</v>
      </c>
    </row>
    <row r="11" spans="2:8" x14ac:dyDescent="0.25">
      <c r="B11" s="7" t="s">
        <v>190</v>
      </c>
      <c r="C11" s="62">
        <f>SUM(C12:C13)</f>
        <v>454213.9</v>
      </c>
      <c r="D11" s="62">
        <f t="shared" ref="D11:H11" si="4">SUM(D12:D13)</f>
        <v>1066070</v>
      </c>
      <c r="E11" s="62">
        <f t="shared" si="4"/>
        <v>0</v>
      </c>
      <c r="F11" s="62">
        <f t="shared" si="4"/>
        <v>387632</v>
      </c>
      <c r="G11" s="61">
        <f t="shared" si="1"/>
        <v>85.341289643491749</v>
      </c>
      <c r="H11" s="61">
        <f t="shared" si="2"/>
        <v>36.360839344508335</v>
      </c>
    </row>
    <row r="12" spans="2:8" x14ac:dyDescent="0.25">
      <c r="B12" s="48" t="s">
        <v>191</v>
      </c>
      <c r="C12" s="60">
        <v>62500</v>
      </c>
      <c r="D12" s="59">
        <v>430000</v>
      </c>
      <c r="E12" s="59">
        <v>0</v>
      </c>
      <c r="F12" s="60">
        <v>13340.84</v>
      </c>
      <c r="G12" s="59">
        <f t="shared" si="1"/>
        <v>21.345344000000001</v>
      </c>
      <c r="H12" s="59">
        <f t="shared" si="2"/>
        <v>3.1025209302325583</v>
      </c>
    </row>
    <row r="13" spans="2:8" x14ac:dyDescent="0.25">
      <c r="B13" s="48" t="s">
        <v>107</v>
      </c>
      <c r="C13" s="60">
        <v>391713.9</v>
      </c>
      <c r="D13" s="59">
        <v>636070</v>
      </c>
      <c r="E13" s="59">
        <v>0</v>
      </c>
      <c r="F13" s="60">
        <v>374291.16</v>
      </c>
      <c r="G13" s="59">
        <f t="shared" si="1"/>
        <v>95.552177239561814</v>
      </c>
      <c r="H13" s="59">
        <f t="shared" si="2"/>
        <v>58.844334743031425</v>
      </c>
    </row>
    <row r="14" spans="2:8" x14ac:dyDescent="0.25">
      <c r="B14" s="7" t="s">
        <v>108</v>
      </c>
      <c r="C14" s="61">
        <f>SUM(C15:C16)</f>
        <v>65761.820000000007</v>
      </c>
      <c r="D14" s="61">
        <f t="shared" ref="D14:H14" si="5">SUM(D15:D16)</f>
        <v>259094.88</v>
      </c>
      <c r="E14" s="61">
        <f t="shared" si="5"/>
        <v>0</v>
      </c>
      <c r="F14" s="61">
        <f t="shared" si="5"/>
        <v>241094.88</v>
      </c>
      <c r="G14" s="61">
        <f t="shared" si="1"/>
        <v>366.61832047835657</v>
      </c>
      <c r="H14" s="61">
        <f t="shared" si="2"/>
        <v>93.052738054877821</v>
      </c>
    </row>
    <row r="15" spans="2:8" x14ac:dyDescent="0.25">
      <c r="B15" s="48" t="s">
        <v>192</v>
      </c>
      <c r="C15" s="60">
        <v>65761.820000000007</v>
      </c>
      <c r="D15" s="59">
        <v>241094.88</v>
      </c>
      <c r="E15" s="59">
        <v>0</v>
      </c>
      <c r="F15" s="60">
        <v>241094.88</v>
      </c>
      <c r="G15" s="59">
        <f t="shared" si="1"/>
        <v>366.61832047835657</v>
      </c>
      <c r="H15" s="59">
        <f t="shared" si="2"/>
        <v>100</v>
      </c>
    </row>
    <row r="16" spans="2:8" x14ac:dyDescent="0.25">
      <c r="B16" s="30" t="s">
        <v>193</v>
      </c>
      <c r="C16" s="60">
        <v>0</v>
      </c>
      <c r="D16" s="59">
        <v>18000</v>
      </c>
      <c r="E16" s="59">
        <v>0</v>
      </c>
      <c r="F16" s="60">
        <v>0</v>
      </c>
      <c r="G16" s="59" t="e">
        <f t="shared" si="1"/>
        <v>#DIV/0!</v>
      </c>
      <c r="H16" s="59">
        <f t="shared" si="2"/>
        <v>0</v>
      </c>
    </row>
    <row r="17" spans="2:8" x14ac:dyDescent="0.25">
      <c r="B17" s="73" t="s">
        <v>158</v>
      </c>
      <c r="C17" s="61">
        <f>SUM(C18)</f>
        <v>0</v>
      </c>
      <c r="D17" s="61">
        <f t="shared" ref="D17:F17" si="6">SUM(D18)</f>
        <v>0</v>
      </c>
      <c r="E17" s="61">
        <f t="shared" si="6"/>
        <v>0</v>
      </c>
      <c r="F17" s="61">
        <f t="shared" si="6"/>
        <v>0</v>
      </c>
      <c r="G17" s="61" t="e">
        <f t="shared" si="1"/>
        <v>#DIV/0!</v>
      </c>
      <c r="H17" s="61" t="e">
        <f t="shared" si="2"/>
        <v>#DIV/0!</v>
      </c>
    </row>
    <row r="18" spans="2:8" x14ac:dyDescent="0.25">
      <c r="B18" s="66" t="s">
        <v>159</v>
      </c>
      <c r="C18" s="59">
        <v>0</v>
      </c>
      <c r="D18" s="59">
        <v>0</v>
      </c>
      <c r="E18" s="63">
        <v>0</v>
      </c>
      <c r="F18" s="60">
        <v>0</v>
      </c>
      <c r="G18" s="59" t="e">
        <f t="shared" si="1"/>
        <v>#DIV/0!</v>
      </c>
      <c r="H18" s="59" t="e">
        <f t="shared" si="2"/>
        <v>#DIV/0!</v>
      </c>
    </row>
    <row r="19" spans="2:8" x14ac:dyDescent="0.25">
      <c r="B19" s="73" t="s">
        <v>177</v>
      </c>
      <c r="C19" s="61">
        <v>108.9</v>
      </c>
      <c r="D19" s="61">
        <v>0</v>
      </c>
      <c r="E19" s="67">
        <v>0</v>
      </c>
      <c r="F19" s="62">
        <v>0</v>
      </c>
      <c r="G19" s="61">
        <f t="shared" si="1"/>
        <v>0</v>
      </c>
      <c r="H19" s="61" t="e">
        <f t="shared" si="2"/>
        <v>#DIV/0!</v>
      </c>
    </row>
    <row r="20" spans="2:8" x14ac:dyDescent="0.25">
      <c r="B20" s="21" t="s">
        <v>176</v>
      </c>
      <c r="C20" s="61">
        <v>0</v>
      </c>
      <c r="D20" s="61">
        <v>0</v>
      </c>
      <c r="E20" s="61">
        <v>0</v>
      </c>
      <c r="F20" s="62">
        <v>50490.74</v>
      </c>
      <c r="G20" s="61" t="e">
        <f t="shared" si="1"/>
        <v>#DIV/0!</v>
      </c>
      <c r="H20" s="61" t="e">
        <f t="shared" si="2"/>
        <v>#DIV/0!</v>
      </c>
    </row>
    <row r="21" spans="2:8" ht="15.75" customHeight="1" x14ac:dyDescent="0.25">
      <c r="B21" s="49" t="s">
        <v>33</v>
      </c>
      <c r="C21" s="61">
        <f>SUM(C22+C24+C26+C29+C32+C34+C35)</f>
        <v>3101405.7399999998</v>
      </c>
      <c r="D21" s="61">
        <f t="shared" ref="D21:H21" si="7">SUM(D22+D24+D26+D29+D32+D34+D35)</f>
        <v>7242940</v>
      </c>
      <c r="E21" s="61">
        <f t="shared" si="7"/>
        <v>0</v>
      </c>
      <c r="F21" s="61">
        <f t="shared" si="7"/>
        <v>3156918.9699999997</v>
      </c>
      <c r="G21" s="61">
        <f t="shared" si="1"/>
        <v>101.78993768161402</v>
      </c>
      <c r="H21" s="61">
        <f t="shared" si="2"/>
        <v>43.58615382703708</v>
      </c>
    </row>
    <row r="22" spans="2:8" ht="15.75" customHeight="1" x14ac:dyDescent="0.25">
      <c r="B22" s="7" t="s">
        <v>32</v>
      </c>
      <c r="C22" s="61">
        <f>SUM(C23:C23)</f>
        <v>2652652.7599999998</v>
      </c>
      <c r="D22" s="61">
        <f t="shared" ref="D22:H22" si="8">SUM(D23:D23)</f>
        <v>5917755.1200000001</v>
      </c>
      <c r="E22" s="61">
        <f t="shared" si="8"/>
        <v>0</v>
      </c>
      <c r="F22" s="61">
        <f t="shared" si="8"/>
        <v>2660236.86</v>
      </c>
      <c r="G22" s="61">
        <f t="shared" si="1"/>
        <v>100.28590624880734</v>
      </c>
      <c r="H22" s="61">
        <f t="shared" si="2"/>
        <v>44.953479927030166</v>
      </c>
    </row>
    <row r="23" spans="2:8" ht="25.5" x14ac:dyDescent="0.25">
      <c r="B23" s="32" t="s">
        <v>145</v>
      </c>
      <c r="C23" s="60">
        <v>2652652.7599999998</v>
      </c>
      <c r="D23" s="59">
        <v>5917755.1200000001</v>
      </c>
      <c r="E23" s="59">
        <v>0</v>
      </c>
      <c r="F23" s="145">
        <v>2660236.86</v>
      </c>
      <c r="G23" s="59">
        <f t="shared" si="1"/>
        <v>100.28590624880734</v>
      </c>
      <c r="H23" s="59">
        <f t="shared" si="2"/>
        <v>44.953479927030166</v>
      </c>
    </row>
    <row r="24" spans="2:8" x14ac:dyDescent="0.25">
      <c r="B24" s="7" t="s">
        <v>27</v>
      </c>
      <c r="C24" s="61">
        <f>SUM(C25:C25)</f>
        <v>0</v>
      </c>
      <c r="D24" s="61">
        <f t="shared" ref="D24:H24" si="9">SUM(D25:D25)</f>
        <v>20</v>
      </c>
      <c r="E24" s="61">
        <f t="shared" si="9"/>
        <v>0</v>
      </c>
      <c r="F24" s="61">
        <f t="shared" si="9"/>
        <v>0</v>
      </c>
      <c r="G24" s="61" t="e">
        <f t="shared" si="1"/>
        <v>#DIV/0!</v>
      </c>
      <c r="H24" s="61">
        <f t="shared" si="2"/>
        <v>0</v>
      </c>
    </row>
    <row r="25" spans="2:8" x14ac:dyDescent="0.25">
      <c r="B25" s="30" t="s">
        <v>26</v>
      </c>
      <c r="C25" s="60">
        <v>0</v>
      </c>
      <c r="D25" s="59">
        <v>20</v>
      </c>
      <c r="E25" s="59">
        <v>0</v>
      </c>
      <c r="F25" s="60">
        <v>0</v>
      </c>
      <c r="G25" s="59" t="e">
        <f t="shared" si="1"/>
        <v>#DIV/0!</v>
      </c>
      <c r="H25" s="59">
        <f t="shared" si="2"/>
        <v>0</v>
      </c>
    </row>
    <row r="26" spans="2:8" x14ac:dyDescent="0.25">
      <c r="B26" s="7" t="s">
        <v>190</v>
      </c>
      <c r="C26" s="62">
        <f>SUM(C27:C28)</f>
        <v>373617.04</v>
      </c>
      <c r="D26" s="62">
        <f t="shared" ref="D26:H26" si="10">SUM(D27:D28)</f>
        <v>1066070</v>
      </c>
      <c r="E26" s="62">
        <f t="shared" si="10"/>
        <v>0</v>
      </c>
      <c r="F26" s="62">
        <f t="shared" si="10"/>
        <v>207481.19</v>
      </c>
      <c r="G26" s="61">
        <f t="shared" si="1"/>
        <v>55.5331175473153</v>
      </c>
      <c r="H26" s="61">
        <f t="shared" si="2"/>
        <v>19.462248257619105</v>
      </c>
    </row>
    <row r="27" spans="2:8" x14ac:dyDescent="0.25">
      <c r="B27" s="48" t="s">
        <v>191</v>
      </c>
      <c r="C27" s="60">
        <v>62500</v>
      </c>
      <c r="D27" s="59">
        <v>430000</v>
      </c>
      <c r="E27" s="59">
        <v>0</v>
      </c>
      <c r="F27" s="60">
        <v>14340.84</v>
      </c>
      <c r="G27" s="59">
        <f t="shared" si="1"/>
        <v>22.945344000000002</v>
      </c>
      <c r="H27" s="59">
        <f t="shared" si="2"/>
        <v>3.3350790697674415</v>
      </c>
    </row>
    <row r="28" spans="2:8" x14ac:dyDescent="0.25">
      <c r="B28" s="48" t="s">
        <v>107</v>
      </c>
      <c r="C28" s="60">
        <v>311117.03999999998</v>
      </c>
      <c r="D28" s="59">
        <v>636070</v>
      </c>
      <c r="E28" s="59">
        <v>0</v>
      </c>
      <c r="F28" s="60">
        <v>193140.35</v>
      </c>
      <c r="G28" s="59">
        <f t="shared" si="1"/>
        <v>62.079643725075307</v>
      </c>
      <c r="H28" s="59">
        <f t="shared" si="2"/>
        <v>30.364637539893408</v>
      </c>
    </row>
    <row r="29" spans="2:8" x14ac:dyDescent="0.25">
      <c r="B29" s="21" t="s">
        <v>108</v>
      </c>
      <c r="C29" s="61">
        <f>SUM(C30:C31)</f>
        <v>75027.040000000008</v>
      </c>
      <c r="D29" s="61">
        <f t="shared" ref="D29:F29" si="11">SUM(D30:D31)</f>
        <v>259094.88</v>
      </c>
      <c r="E29" s="61">
        <f t="shared" si="11"/>
        <v>0</v>
      </c>
      <c r="F29" s="61">
        <f t="shared" si="11"/>
        <v>248230.29</v>
      </c>
      <c r="G29" s="61">
        <f t="shared" si="1"/>
        <v>330.85443594735978</v>
      </c>
      <c r="H29" s="61">
        <f t="shared" si="2"/>
        <v>95.806713741313615</v>
      </c>
    </row>
    <row r="30" spans="2:8" x14ac:dyDescent="0.25">
      <c r="B30" s="48" t="s">
        <v>192</v>
      </c>
      <c r="C30" s="60">
        <v>65761.820000000007</v>
      </c>
      <c r="D30" s="59">
        <v>241094.88</v>
      </c>
      <c r="E30" s="59">
        <v>0</v>
      </c>
      <c r="F30" s="60">
        <v>248230.29</v>
      </c>
      <c r="G30" s="59">
        <f t="shared" si="1"/>
        <v>377.46870448536856</v>
      </c>
      <c r="H30" s="59">
        <f t="shared" si="2"/>
        <v>102.95958586926442</v>
      </c>
    </row>
    <row r="31" spans="2:8" x14ac:dyDescent="0.25">
      <c r="B31" s="30" t="s">
        <v>193</v>
      </c>
      <c r="C31" s="60">
        <v>9265.2199999999993</v>
      </c>
      <c r="D31" s="59">
        <v>18000</v>
      </c>
      <c r="E31" s="59">
        <v>0</v>
      </c>
      <c r="F31" s="60">
        <v>0</v>
      </c>
      <c r="G31" s="59">
        <f t="shared" si="1"/>
        <v>0</v>
      </c>
      <c r="H31" s="59">
        <f t="shared" si="2"/>
        <v>0</v>
      </c>
    </row>
    <row r="32" spans="2:8" x14ac:dyDescent="0.25">
      <c r="B32" s="21" t="s">
        <v>158</v>
      </c>
      <c r="C32" s="61">
        <f>SUM(C33)</f>
        <v>0</v>
      </c>
      <c r="D32" s="61">
        <f t="shared" ref="D32:F32" si="12">SUM(D33)</f>
        <v>0</v>
      </c>
      <c r="E32" s="61">
        <f t="shared" si="12"/>
        <v>0</v>
      </c>
      <c r="F32" s="61">
        <f t="shared" si="12"/>
        <v>0</v>
      </c>
      <c r="G32" s="61" t="e">
        <f t="shared" si="1"/>
        <v>#DIV/0!</v>
      </c>
      <c r="H32" s="61" t="e">
        <f t="shared" si="2"/>
        <v>#DIV/0!</v>
      </c>
    </row>
    <row r="33" spans="2:8" x14ac:dyDescent="0.25">
      <c r="B33" s="73" t="s">
        <v>160</v>
      </c>
      <c r="C33" s="59">
        <v>0</v>
      </c>
      <c r="D33" s="59">
        <v>0</v>
      </c>
      <c r="E33" s="63">
        <v>0</v>
      </c>
      <c r="F33" s="60">
        <v>0</v>
      </c>
      <c r="G33" s="59" t="e">
        <f t="shared" si="1"/>
        <v>#DIV/0!</v>
      </c>
      <c r="H33" s="59" t="e">
        <f t="shared" si="2"/>
        <v>#DIV/0!</v>
      </c>
    </row>
    <row r="34" spans="2:8" x14ac:dyDescent="0.25">
      <c r="B34" s="73" t="s">
        <v>177</v>
      </c>
      <c r="C34" s="61">
        <v>108.9</v>
      </c>
      <c r="D34" s="61">
        <v>0</v>
      </c>
      <c r="E34" s="67">
        <v>0</v>
      </c>
      <c r="F34" s="62">
        <v>0</v>
      </c>
      <c r="G34" s="61">
        <f t="shared" si="1"/>
        <v>0</v>
      </c>
      <c r="H34" s="61" t="e">
        <f t="shared" si="2"/>
        <v>#DIV/0!</v>
      </c>
    </row>
    <row r="35" spans="2:8" x14ac:dyDescent="0.25">
      <c r="B35" s="73" t="s">
        <v>176</v>
      </c>
      <c r="C35" s="61">
        <f>SUM(C36)</f>
        <v>0</v>
      </c>
      <c r="D35" s="61">
        <f t="shared" ref="D35:F35" si="13">SUM(D36)</f>
        <v>0</v>
      </c>
      <c r="E35" s="61">
        <f t="shared" si="13"/>
        <v>0</v>
      </c>
      <c r="F35" s="61">
        <f t="shared" si="13"/>
        <v>40970.629999999997</v>
      </c>
      <c r="G35" s="61" t="e">
        <f t="shared" si="1"/>
        <v>#DIV/0!</v>
      </c>
      <c r="H35" s="61" t="e">
        <f t="shared" si="2"/>
        <v>#DIV/0!</v>
      </c>
    </row>
    <row r="36" spans="2:8" x14ac:dyDescent="0.25">
      <c r="B36" s="48" t="s">
        <v>107</v>
      </c>
      <c r="C36" s="59">
        <v>0</v>
      </c>
      <c r="D36" s="59">
        <v>0</v>
      </c>
      <c r="E36" s="59">
        <v>0</v>
      </c>
      <c r="F36" s="60">
        <v>40970.629999999997</v>
      </c>
      <c r="G36" s="59">
        <v>0</v>
      </c>
      <c r="H36" s="59" t="e">
        <f t="shared" si="2"/>
        <v>#DIV/0!</v>
      </c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3"/>
  <sheetViews>
    <sheetView workbookViewId="0">
      <selection activeCell="F23" sqref="F23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00" t="s">
        <v>146</v>
      </c>
      <c r="C2" s="100"/>
      <c r="D2" s="100"/>
      <c r="E2" s="100"/>
      <c r="F2" s="100"/>
      <c r="G2" s="100"/>
      <c r="H2" s="100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41" t="s">
        <v>7</v>
      </c>
      <c r="C4" s="41" t="s">
        <v>169</v>
      </c>
      <c r="D4" s="41" t="s">
        <v>180</v>
      </c>
      <c r="E4" s="41" t="s">
        <v>181</v>
      </c>
      <c r="F4" s="41" t="s">
        <v>184</v>
      </c>
      <c r="G4" s="41" t="s">
        <v>17</v>
      </c>
      <c r="H4" s="41" t="s">
        <v>41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18</v>
      </c>
      <c r="H5" s="41" t="s">
        <v>167</v>
      </c>
    </row>
    <row r="6" spans="2:8" ht="15.75" customHeight="1" x14ac:dyDescent="0.25">
      <c r="B6" s="7" t="s">
        <v>33</v>
      </c>
      <c r="C6" s="61">
        <f>SUM(C7)</f>
        <v>3101405.74</v>
      </c>
      <c r="D6" s="61">
        <f t="shared" ref="D6:F6" si="0">SUM(D7)</f>
        <v>7242940</v>
      </c>
      <c r="E6" s="61">
        <f t="shared" si="0"/>
        <v>0</v>
      </c>
      <c r="F6" s="61">
        <f t="shared" si="0"/>
        <v>3156918.9699999997</v>
      </c>
      <c r="G6" s="62">
        <f>SUM(F6/C6*100)</f>
        <v>101.78993768161399</v>
      </c>
      <c r="H6" s="62">
        <f>SUM(F6/D6*100)</f>
        <v>43.58615382703708</v>
      </c>
    </row>
    <row r="7" spans="2:8" ht="15.75" customHeight="1" x14ac:dyDescent="0.25">
      <c r="B7" s="7" t="s">
        <v>109</v>
      </c>
      <c r="C7" s="61">
        <f>SUM(C8)</f>
        <v>3101405.74</v>
      </c>
      <c r="D7" s="61">
        <f t="shared" ref="D7:F7" si="1">SUM(D8)</f>
        <v>7242940</v>
      </c>
      <c r="E7" s="61">
        <f t="shared" si="1"/>
        <v>0</v>
      </c>
      <c r="F7" s="61">
        <f t="shared" si="1"/>
        <v>3156918.9699999997</v>
      </c>
      <c r="G7" s="62">
        <f t="shared" ref="G7:G10" si="2">SUM(F7/C7*100)</f>
        <v>101.78993768161399</v>
      </c>
      <c r="H7" s="62">
        <f t="shared" ref="H7:H10" si="3">SUM(F7/D7*100)</f>
        <v>43.58615382703708</v>
      </c>
    </row>
    <row r="8" spans="2:8" x14ac:dyDescent="0.25">
      <c r="B8" s="48" t="s">
        <v>110</v>
      </c>
      <c r="C8" s="59">
        <f>SUM(C9:C10)</f>
        <v>3101405.74</v>
      </c>
      <c r="D8" s="59">
        <f t="shared" ref="D8:F8" si="4">SUM(D9:D10)</f>
        <v>7242940</v>
      </c>
      <c r="E8" s="59">
        <f t="shared" si="4"/>
        <v>0</v>
      </c>
      <c r="F8" s="59">
        <f t="shared" si="4"/>
        <v>3156918.9699999997</v>
      </c>
      <c r="G8" s="145">
        <f t="shared" si="2"/>
        <v>101.78993768161399</v>
      </c>
      <c r="H8" s="145">
        <f t="shared" si="3"/>
        <v>43.58615382703708</v>
      </c>
    </row>
    <row r="9" spans="2:8" x14ac:dyDescent="0.25">
      <c r="B9" s="33" t="s">
        <v>111</v>
      </c>
      <c r="C9" s="60">
        <v>2953903.2</v>
      </c>
      <c r="D9" s="59">
        <v>6942940</v>
      </c>
      <c r="E9" s="59">
        <v>0</v>
      </c>
      <c r="F9" s="60">
        <v>2991256.23</v>
      </c>
      <c r="G9" s="145">
        <f t="shared" si="2"/>
        <v>101.26453128186461</v>
      </c>
      <c r="H9" s="145">
        <f t="shared" si="3"/>
        <v>43.083423304824755</v>
      </c>
    </row>
    <row r="10" spans="2:8" x14ac:dyDescent="0.25">
      <c r="B10" s="12" t="s">
        <v>112</v>
      </c>
      <c r="C10" s="60">
        <v>147502.54</v>
      </c>
      <c r="D10" s="59">
        <v>300000</v>
      </c>
      <c r="E10" s="59">
        <v>0</v>
      </c>
      <c r="F10" s="60">
        <v>165662.74</v>
      </c>
      <c r="G10" s="145">
        <f t="shared" si="2"/>
        <v>112.31178798683736</v>
      </c>
      <c r="H10" s="145">
        <f t="shared" si="3"/>
        <v>55.220913333333336</v>
      </c>
    </row>
    <row r="11" spans="2:8" x14ac:dyDescent="0.25">
      <c r="B11" s="7"/>
      <c r="C11" s="59"/>
      <c r="D11" s="59"/>
      <c r="E11" s="63"/>
      <c r="F11" s="60"/>
      <c r="G11" s="60"/>
      <c r="H11" s="60"/>
    </row>
    <row r="12" spans="2:8" x14ac:dyDescent="0.25">
      <c r="B12" s="30"/>
      <c r="C12" s="59"/>
      <c r="D12" s="59"/>
      <c r="E12" s="63"/>
      <c r="F12" s="60"/>
      <c r="G12" s="60"/>
      <c r="H12" s="60"/>
    </row>
    <row r="13" spans="2:8" x14ac:dyDescent="0.25">
      <c r="B13" s="11"/>
      <c r="C13" s="59"/>
      <c r="D13" s="59"/>
      <c r="E13" s="63"/>
      <c r="F13" s="60"/>
      <c r="G13" s="60"/>
      <c r="H13" s="60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H26"/>
  <sheetViews>
    <sheetView workbookViewId="0">
      <selection activeCell="F4" sqref="F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00" t="s">
        <v>144</v>
      </c>
      <c r="C2" s="100"/>
      <c r="D2" s="100"/>
      <c r="E2" s="100"/>
      <c r="F2" s="100"/>
      <c r="G2" s="100"/>
      <c r="H2" s="100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41" t="s">
        <v>7</v>
      </c>
      <c r="C4" s="41" t="s">
        <v>168</v>
      </c>
      <c r="D4" s="41" t="s">
        <v>180</v>
      </c>
      <c r="E4" s="41" t="s">
        <v>181</v>
      </c>
      <c r="F4" s="41" t="s">
        <v>182</v>
      </c>
      <c r="G4" s="41" t="s">
        <v>17</v>
      </c>
      <c r="H4" s="41" t="s">
        <v>41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18</v>
      </c>
      <c r="H5" s="41" t="s">
        <v>167</v>
      </c>
    </row>
    <row r="6" spans="2:8" x14ac:dyDescent="0.25">
      <c r="B6" s="7" t="s">
        <v>39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</row>
    <row r="7" spans="2:8" x14ac:dyDescent="0.25">
      <c r="B7" s="7" t="s">
        <v>32</v>
      </c>
      <c r="C7" s="5"/>
      <c r="D7" s="5"/>
      <c r="E7" s="5"/>
      <c r="F7" s="28"/>
      <c r="G7" s="28"/>
      <c r="H7" s="28"/>
    </row>
    <row r="8" spans="2:8" x14ac:dyDescent="0.25">
      <c r="B8" s="32" t="s">
        <v>31</v>
      </c>
      <c r="C8" s="5"/>
      <c r="D8" s="5"/>
      <c r="E8" s="5"/>
      <c r="F8" s="28"/>
      <c r="G8" s="28"/>
      <c r="H8" s="28"/>
    </row>
    <row r="9" spans="2:8" x14ac:dyDescent="0.25">
      <c r="B9" s="31" t="s">
        <v>30</v>
      </c>
      <c r="C9" s="5"/>
      <c r="D9" s="5"/>
      <c r="E9" s="5"/>
      <c r="F9" s="28"/>
      <c r="G9" s="28"/>
      <c r="H9" s="28"/>
    </row>
    <row r="10" spans="2:8" x14ac:dyDescent="0.25">
      <c r="B10" s="31" t="s">
        <v>21</v>
      </c>
      <c r="C10" s="5"/>
      <c r="D10" s="5"/>
      <c r="E10" s="5"/>
      <c r="F10" s="28"/>
      <c r="G10" s="28"/>
      <c r="H10" s="28"/>
    </row>
    <row r="11" spans="2:8" x14ac:dyDescent="0.25">
      <c r="B11" s="7" t="s">
        <v>29</v>
      </c>
      <c r="C11" s="5"/>
      <c r="D11" s="5"/>
      <c r="E11" s="6"/>
      <c r="F11" s="28"/>
      <c r="G11" s="28"/>
      <c r="H11" s="28"/>
    </row>
    <row r="12" spans="2:8" x14ac:dyDescent="0.25">
      <c r="B12" s="30" t="s">
        <v>28</v>
      </c>
      <c r="C12" s="5"/>
      <c r="D12" s="5"/>
      <c r="E12" s="6"/>
      <c r="F12" s="28"/>
      <c r="G12" s="28"/>
      <c r="H12" s="28"/>
    </row>
    <row r="13" spans="2:8" x14ac:dyDescent="0.25">
      <c r="B13" s="7" t="s">
        <v>27</v>
      </c>
      <c r="C13" s="5"/>
      <c r="D13" s="5"/>
      <c r="E13" s="6"/>
      <c r="F13" s="28"/>
      <c r="G13" s="28"/>
      <c r="H13" s="28"/>
    </row>
    <row r="14" spans="2:8" x14ac:dyDescent="0.25">
      <c r="B14" s="30" t="s">
        <v>26</v>
      </c>
      <c r="C14" s="5"/>
      <c r="D14" s="5"/>
      <c r="E14" s="6"/>
      <c r="F14" s="28"/>
      <c r="G14" s="28"/>
      <c r="H14" s="28"/>
    </row>
    <row r="15" spans="2:8" x14ac:dyDescent="0.25">
      <c r="B15" s="11" t="s">
        <v>16</v>
      </c>
      <c r="C15" s="5"/>
      <c r="D15" s="5"/>
      <c r="E15" s="6"/>
      <c r="F15" s="28"/>
      <c r="G15" s="28"/>
      <c r="H15" s="28"/>
    </row>
    <row r="16" spans="2:8" x14ac:dyDescent="0.25">
      <c r="B16" s="30"/>
      <c r="C16" s="5"/>
      <c r="D16" s="5"/>
      <c r="E16" s="6"/>
      <c r="F16" s="28"/>
      <c r="G16" s="28"/>
      <c r="H16" s="28"/>
    </row>
    <row r="17" spans="2:8" ht="15.75" customHeight="1" x14ac:dyDescent="0.25">
      <c r="B17" s="7" t="s">
        <v>40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</row>
    <row r="18" spans="2:8" ht="15.75" customHeight="1" x14ac:dyDescent="0.25">
      <c r="B18" s="7" t="s">
        <v>32</v>
      </c>
      <c r="C18" s="5"/>
      <c r="D18" s="5"/>
      <c r="E18" s="5"/>
      <c r="F18" s="28"/>
      <c r="G18" s="28"/>
      <c r="H18" s="28"/>
    </row>
    <row r="19" spans="2:8" x14ac:dyDescent="0.25">
      <c r="B19" s="32" t="s">
        <v>31</v>
      </c>
      <c r="C19" s="5"/>
      <c r="D19" s="5"/>
      <c r="E19" s="5"/>
      <c r="F19" s="28"/>
      <c r="G19" s="28"/>
      <c r="H19" s="28"/>
    </row>
    <row r="20" spans="2:8" x14ac:dyDescent="0.25">
      <c r="B20" s="31" t="s">
        <v>30</v>
      </c>
      <c r="C20" s="5"/>
      <c r="D20" s="5"/>
      <c r="E20" s="5"/>
      <c r="F20" s="28"/>
      <c r="G20" s="28"/>
      <c r="H20" s="28"/>
    </row>
    <row r="21" spans="2:8" x14ac:dyDescent="0.25">
      <c r="B21" s="31" t="s">
        <v>21</v>
      </c>
      <c r="C21" s="5"/>
      <c r="D21" s="5"/>
      <c r="E21" s="5"/>
      <c r="F21" s="28"/>
      <c r="G21" s="28"/>
      <c r="H21" s="28"/>
    </row>
    <row r="22" spans="2:8" x14ac:dyDescent="0.25">
      <c r="B22" s="7" t="s">
        <v>29</v>
      </c>
      <c r="C22" s="5"/>
      <c r="D22" s="5"/>
      <c r="E22" s="6"/>
      <c r="F22" s="28"/>
      <c r="G22" s="28"/>
      <c r="H22" s="28"/>
    </row>
    <row r="23" spans="2:8" x14ac:dyDescent="0.25">
      <c r="B23" s="30" t="s">
        <v>28</v>
      </c>
      <c r="C23" s="5"/>
      <c r="D23" s="5"/>
      <c r="E23" s="6"/>
      <c r="F23" s="28"/>
      <c r="G23" s="28"/>
      <c r="H23" s="28"/>
    </row>
    <row r="24" spans="2:8" x14ac:dyDescent="0.25">
      <c r="B24" s="7" t="s">
        <v>27</v>
      </c>
      <c r="C24" s="5"/>
      <c r="D24" s="5"/>
      <c r="E24" s="6"/>
      <c r="F24" s="28"/>
      <c r="G24" s="28"/>
      <c r="H24" s="28"/>
    </row>
    <row r="25" spans="2:8" x14ac:dyDescent="0.25">
      <c r="B25" s="30" t="s">
        <v>26</v>
      </c>
      <c r="C25" s="5"/>
      <c r="D25" s="5"/>
      <c r="E25" s="6"/>
      <c r="F25" s="28"/>
      <c r="G25" s="28"/>
      <c r="H25" s="28"/>
    </row>
    <row r="26" spans="2:8" x14ac:dyDescent="0.25">
      <c r="B26" s="11" t="s">
        <v>16</v>
      </c>
      <c r="C26" s="5"/>
      <c r="D26" s="5"/>
      <c r="E26" s="6"/>
      <c r="F26" s="28"/>
      <c r="G26" s="28"/>
      <c r="H26" s="28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L16"/>
  <sheetViews>
    <sheetView workbookViewId="0">
      <selection activeCell="J5" sqref="J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8" customHeight="1" x14ac:dyDescent="0.25">
      <c r="B2" s="100" t="s">
        <v>142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2:12" ht="15.75" customHeight="1" x14ac:dyDescent="0.25">
      <c r="B3" s="100" t="s">
        <v>143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2:12" ht="18" x14ac:dyDescent="0.25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25.5" customHeight="1" x14ac:dyDescent="0.25">
      <c r="B5" s="109" t="s">
        <v>7</v>
      </c>
      <c r="C5" s="110"/>
      <c r="D5" s="110"/>
      <c r="E5" s="110"/>
      <c r="F5" s="111"/>
      <c r="G5" s="43" t="s">
        <v>168</v>
      </c>
      <c r="H5" s="41" t="s">
        <v>180</v>
      </c>
      <c r="I5" s="43" t="s">
        <v>185</v>
      </c>
      <c r="J5" s="43" t="s">
        <v>186</v>
      </c>
      <c r="K5" s="43" t="s">
        <v>17</v>
      </c>
      <c r="L5" s="43" t="s">
        <v>41</v>
      </c>
    </row>
    <row r="6" spans="2:12" x14ac:dyDescent="0.25">
      <c r="B6" s="109">
        <v>1</v>
      </c>
      <c r="C6" s="110"/>
      <c r="D6" s="110"/>
      <c r="E6" s="110"/>
      <c r="F6" s="111"/>
      <c r="G6" s="43">
        <v>2</v>
      </c>
      <c r="H6" s="43">
        <v>3</v>
      </c>
      <c r="I6" s="43">
        <v>4</v>
      </c>
      <c r="J6" s="43">
        <v>5</v>
      </c>
      <c r="K6" s="43" t="s">
        <v>18</v>
      </c>
      <c r="L6" s="43" t="s">
        <v>167</v>
      </c>
    </row>
    <row r="7" spans="2:12" ht="25.5" x14ac:dyDescent="0.25">
      <c r="B7" s="7">
        <v>8</v>
      </c>
      <c r="C7" s="7"/>
      <c r="D7" s="7"/>
      <c r="E7" s="7"/>
      <c r="F7" s="7" t="s">
        <v>9</v>
      </c>
      <c r="G7" s="5">
        <v>0</v>
      </c>
      <c r="H7" s="5">
        <v>0</v>
      </c>
      <c r="I7" s="5">
        <v>0</v>
      </c>
      <c r="J7" s="28">
        <v>0</v>
      </c>
      <c r="K7" s="28">
        <v>0</v>
      </c>
      <c r="L7" s="28">
        <v>0</v>
      </c>
    </row>
    <row r="8" spans="2:12" x14ac:dyDescent="0.25">
      <c r="B8" s="7"/>
      <c r="C8" s="11">
        <v>84</v>
      </c>
      <c r="D8" s="11"/>
      <c r="E8" s="11"/>
      <c r="F8" s="11" t="s">
        <v>14</v>
      </c>
      <c r="G8" s="5"/>
      <c r="H8" s="5"/>
      <c r="I8" s="5"/>
      <c r="J8" s="28"/>
      <c r="K8" s="28"/>
      <c r="L8" s="28"/>
    </row>
    <row r="9" spans="2:12" ht="51" x14ac:dyDescent="0.25">
      <c r="B9" s="8"/>
      <c r="C9" s="8"/>
      <c r="D9" s="8">
        <v>841</v>
      </c>
      <c r="E9" s="8"/>
      <c r="F9" s="29" t="s">
        <v>35</v>
      </c>
      <c r="G9" s="5"/>
      <c r="H9" s="5"/>
      <c r="I9" s="5"/>
      <c r="J9" s="28"/>
      <c r="K9" s="28"/>
      <c r="L9" s="28"/>
    </row>
    <row r="10" spans="2:12" ht="25.5" x14ac:dyDescent="0.25">
      <c r="B10" s="8"/>
      <c r="C10" s="8"/>
      <c r="D10" s="8"/>
      <c r="E10" s="8">
        <v>8413</v>
      </c>
      <c r="F10" s="29" t="s">
        <v>36</v>
      </c>
      <c r="G10" s="5"/>
      <c r="H10" s="5"/>
      <c r="I10" s="5"/>
      <c r="J10" s="28"/>
      <c r="K10" s="28"/>
      <c r="L10" s="28"/>
    </row>
    <row r="11" spans="2:12" x14ac:dyDescent="0.25">
      <c r="B11" s="8"/>
      <c r="C11" s="8"/>
      <c r="D11" s="8"/>
      <c r="E11" s="9" t="s">
        <v>21</v>
      </c>
      <c r="F11" s="13"/>
      <c r="G11" s="5"/>
      <c r="H11" s="5"/>
      <c r="I11" s="5"/>
      <c r="J11" s="28"/>
      <c r="K11" s="28"/>
      <c r="L11" s="28"/>
    </row>
    <row r="12" spans="2:12" ht="25.5" x14ac:dyDescent="0.25">
      <c r="B12" s="10">
        <v>5</v>
      </c>
      <c r="C12" s="10"/>
      <c r="D12" s="10"/>
      <c r="E12" s="10"/>
      <c r="F12" s="21" t="s">
        <v>10</v>
      </c>
      <c r="G12" s="5">
        <v>0</v>
      </c>
      <c r="H12" s="5">
        <v>0</v>
      </c>
      <c r="I12" s="5">
        <v>0</v>
      </c>
      <c r="J12" s="28">
        <v>0</v>
      </c>
      <c r="K12" s="28">
        <v>0</v>
      </c>
      <c r="L12" s="28">
        <v>0</v>
      </c>
    </row>
    <row r="13" spans="2:12" ht="25.5" x14ac:dyDescent="0.25">
      <c r="B13" s="11"/>
      <c r="C13" s="11">
        <v>54</v>
      </c>
      <c r="D13" s="11"/>
      <c r="E13" s="11"/>
      <c r="F13" s="22" t="s">
        <v>15</v>
      </c>
      <c r="G13" s="5"/>
      <c r="H13" s="5"/>
      <c r="I13" s="6"/>
      <c r="J13" s="28"/>
      <c r="K13" s="28"/>
      <c r="L13" s="28"/>
    </row>
    <row r="14" spans="2:12" ht="63.75" x14ac:dyDescent="0.25">
      <c r="B14" s="11"/>
      <c r="C14" s="11"/>
      <c r="D14" s="11">
        <v>541</v>
      </c>
      <c r="E14" s="29"/>
      <c r="F14" s="29" t="s">
        <v>37</v>
      </c>
      <c r="G14" s="5"/>
      <c r="H14" s="5"/>
      <c r="I14" s="6"/>
      <c r="J14" s="28"/>
      <c r="K14" s="28"/>
      <c r="L14" s="28"/>
    </row>
    <row r="15" spans="2:12" ht="38.25" x14ac:dyDescent="0.25">
      <c r="B15" s="11"/>
      <c r="C15" s="11"/>
      <c r="D15" s="11"/>
      <c r="E15" s="29">
        <v>5413</v>
      </c>
      <c r="F15" s="29" t="s">
        <v>38</v>
      </c>
      <c r="G15" s="5"/>
      <c r="H15" s="5"/>
      <c r="I15" s="6"/>
      <c r="J15" s="28"/>
      <c r="K15" s="28"/>
      <c r="L15" s="28"/>
    </row>
    <row r="16" spans="2:12" x14ac:dyDescent="0.25">
      <c r="B16" s="12" t="s">
        <v>16</v>
      </c>
      <c r="C16" s="10"/>
      <c r="D16" s="10"/>
      <c r="E16" s="10"/>
      <c r="F16" s="21" t="s">
        <v>21</v>
      </c>
      <c r="G16" s="5"/>
      <c r="H16" s="5"/>
      <c r="I16" s="5"/>
      <c r="J16" s="28"/>
      <c r="K16" s="28"/>
      <c r="L16" s="28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102"/>
  <sheetViews>
    <sheetView topLeftCell="A58" workbookViewId="0">
      <selection activeCell="H25" sqref="H2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9" customWidth="1"/>
    <col min="5" max="5" width="37.42578125" customWidth="1"/>
    <col min="6" max="8" width="25.28515625" customWidth="1"/>
    <col min="9" max="9" width="15.7109375" customWidth="1"/>
  </cols>
  <sheetData>
    <row r="1" spans="2:9" ht="18" x14ac:dyDescent="0.25">
      <c r="B1" s="2"/>
      <c r="C1" s="2"/>
      <c r="D1" s="2"/>
      <c r="E1" s="2"/>
      <c r="F1" s="2"/>
      <c r="G1" s="2"/>
      <c r="H1" s="2"/>
      <c r="I1" s="3"/>
    </row>
    <row r="2" spans="2:9" ht="18" customHeight="1" x14ac:dyDescent="0.25">
      <c r="B2" s="100" t="s">
        <v>11</v>
      </c>
      <c r="C2" s="124"/>
      <c r="D2" s="124"/>
      <c r="E2" s="124"/>
      <c r="F2" s="124"/>
      <c r="G2" s="124"/>
      <c r="H2" s="124"/>
      <c r="I2" s="124"/>
    </row>
    <row r="3" spans="2:9" ht="18" x14ac:dyDescent="0.25">
      <c r="B3" s="2"/>
      <c r="C3" s="2"/>
      <c r="D3" s="2"/>
      <c r="E3" s="2"/>
      <c r="F3" s="2"/>
      <c r="G3" s="2"/>
      <c r="H3" s="2"/>
      <c r="I3" s="3"/>
    </row>
    <row r="4" spans="2:9" ht="15.75" x14ac:dyDescent="0.25">
      <c r="B4" s="128" t="s">
        <v>52</v>
      </c>
      <c r="C4" s="128"/>
      <c r="D4" s="128"/>
      <c r="E4" s="128"/>
      <c r="F4" s="128"/>
      <c r="G4" s="128"/>
      <c r="H4" s="128"/>
      <c r="I4" s="128"/>
    </row>
    <row r="5" spans="2:9" ht="18" x14ac:dyDescent="0.25">
      <c r="B5" s="2"/>
      <c r="C5" s="2"/>
      <c r="D5" s="2"/>
      <c r="E5" s="2"/>
      <c r="F5" s="2"/>
      <c r="G5" s="2"/>
      <c r="H5" s="2"/>
      <c r="I5" s="3"/>
    </row>
    <row r="6" spans="2:9" ht="25.5" x14ac:dyDescent="0.25">
      <c r="B6" s="109" t="s">
        <v>7</v>
      </c>
      <c r="C6" s="110"/>
      <c r="D6" s="110"/>
      <c r="E6" s="111"/>
      <c r="F6" s="41" t="s">
        <v>180</v>
      </c>
      <c r="G6" s="41" t="s">
        <v>181</v>
      </c>
      <c r="H6" s="41" t="s">
        <v>187</v>
      </c>
      <c r="I6" s="41" t="s">
        <v>41</v>
      </c>
    </row>
    <row r="7" spans="2:9" s="27" customFormat="1" ht="15.75" customHeight="1" x14ac:dyDescent="0.2">
      <c r="B7" s="129">
        <v>1</v>
      </c>
      <c r="C7" s="130"/>
      <c r="D7" s="130"/>
      <c r="E7" s="131"/>
      <c r="F7" s="42">
        <v>2</v>
      </c>
      <c r="G7" s="42">
        <v>3</v>
      </c>
      <c r="H7" s="42">
        <v>4</v>
      </c>
      <c r="I7" s="42" t="s">
        <v>170</v>
      </c>
    </row>
    <row r="8" spans="2:9" s="44" customFormat="1" ht="26.25" customHeight="1" x14ac:dyDescent="0.25">
      <c r="B8" s="132" t="s">
        <v>113</v>
      </c>
      <c r="C8" s="133"/>
      <c r="D8" s="134"/>
      <c r="E8" s="57" t="s">
        <v>126</v>
      </c>
      <c r="F8" s="72">
        <f>SUM(F9+F93)</f>
        <v>7242940</v>
      </c>
      <c r="G8" s="72">
        <f t="shared" ref="G8:I8" si="0">SUM(G9+G93)</f>
        <v>0</v>
      </c>
      <c r="H8" s="72">
        <f t="shared" si="0"/>
        <v>3156918.97</v>
      </c>
      <c r="I8" s="72">
        <f>SUM(H8/F8*100)</f>
        <v>43.586153827037087</v>
      </c>
    </row>
    <row r="9" spans="2:9" s="44" customFormat="1" ht="21.75" customHeight="1" x14ac:dyDescent="0.25">
      <c r="B9" s="125" t="s">
        <v>115</v>
      </c>
      <c r="C9" s="126"/>
      <c r="D9" s="127"/>
      <c r="E9" s="57" t="s">
        <v>127</v>
      </c>
      <c r="F9" s="72">
        <f>SUM(F10)</f>
        <v>7196587.5</v>
      </c>
      <c r="G9" s="72">
        <f t="shared" ref="G9:I9" si="1">SUM(G10)</f>
        <v>0</v>
      </c>
      <c r="H9" s="72">
        <f t="shared" si="1"/>
        <v>3134183.8000000003</v>
      </c>
      <c r="I9" s="72">
        <f t="shared" ref="I9:I72" si="2">SUM(H9/F9*100)</f>
        <v>43.550971901613096</v>
      </c>
    </row>
    <row r="10" spans="2:9" s="44" customFormat="1" ht="21.75" customHeight="1" x14ac:dyDescent="0.25">
      <c r="B10" s="142" t="s">
        <v>199</v>
      </c>
      <c r="C10" s="143"/>
      <c r="D10" s="136" t="s">
        <v>147</v>
      </c>
      <c r="E10" s="57" t="s">
        <v>127</v>
      </c>
      <c r="F10" s="137">
        <f>SUM(F11)</f>
        <v>7196587.5</v>
      </c>
      <c r="G10" s="137">
        <f t="shared" ref="G10:I10" si="3">SUM(G11)</f>
        <v>0</v>
      </c>
      <c r="H10" s="137">
        <f t="shared" si="3"/>
        <v>3134183.8000000003</v>
      </c>
      <c r="I10" s="72">
        <f t="shared" si="2"/>
        <v>43.550971901613096</v>
      </c>
    </row>
    <row r="11" spans="2:9" s="44" customFormat="1" ht="39" customHeight="1" x14ac:dyDescent="0.25">
      <c r="B11" s="118" t="s">
        <v>116</v>
      </c>
      <c r="C11" s="119"/>
      <c r="D11" s="120"/>
      <c r="E11" s="57" t="s">
        <v>128</v>
      </c>
      <c r="F11" s="72">
        <f>SUM(F12+F25+F72+F80)</f>
        <v>7196587.5</v>
      </c>
      <c r="G11" s="72">
        <f t="shared" ref="G11:I11" si="4">SUM(G12+G25+G72+G80)</f>
        <v>0</v>
      </c>
      <c r="H11" s="72">
        <f t="shared" si="4"/>
        <v>3134183.8000000003</v>
      </c>
      <c r="I11" s="72">
        <f t="shared" si="2"/>
        <v>43.550971901613096</v>
      </c>
    </row>
    <row r="12" spans="2:9" s="44" customFormat="1" ht="30" customHeight="1" x14ac:dyDescent="0.25">
      <c r="B12" s="115" t="s">
        <v>117</v>
      </c>
      <c r="C12" s="116"/>
      <c r="D12" s="117"/>
      <c r="E12" s="57" t="s">
        <v>5</v>
      </c>
      <c r="F12" s="72">
        <f>SUM(F13+F18+F22)</f>
        <v>5293000</v>
      </c>
      <c r="G12" s="72">
        <f t="shared" ref="G12:I12" si="5">SUM(G13+G18+G22)</f>
        <v>0</v>
      </c>
      <c r="H12" s="72">
        <f t="shared" si="5"/>
        <v>2626428.15</v>
      </c>
      <c r="I12" s="72">
        <f t="shared" si="2"/>
        <v>49.62078499905536</v>
      </c>
    </row>
    <row r="13" spans="2:9" s="44" customFormat="1" ht="15" customHeight="1" x14ac:dyDescent="0.25">
      <c r="B13" s="121" t="s">
        <v>118</v>
      </c>
      <c r="C13" s="122"/>
      <c r="D13" s="123"/>
      <c r="E13" s="47" t="s">
        <v>129</v>
      </c>
      <c r="F13" s="68">
        <f>SUM(F14)</f>
        <v>5040255.12</v>
      </c>
      <c r="G13" s="68">
        <f t="shared" ref="G13:I13" si="6">SUM(G14)</f>
        <v>0</v>
      </c>
      <c r="H13" s="68">
        <f t="shared" si="6"/>
        <v>2385333.27</v>
      </c>
      <c r="I13" s="72">
        <f t="shared" si="2"/>
        <v>47.325645492325791</v>
      </c>
    </row>
    <row r="14" spans="2:9" s="44" customFormat="1" ht="15" customHeight="1" x14ac:dyDescent="0.25">
      <c r="B14" s="112">
        <v>31</v>
      </c>
      <c r="C14" s="113"/>
      <c r="D14" s="114"/>
      <c r="E14" s="47" t="s">
        <v>5</v>
      </c>
      <c r="F14" s="68">
        <f>SUM(F15:F17)</f>
        <v>5040255.12</v>
      </c>
      <c r="G14" s="68">
        <f t="shared" ref="G14:I14" si="7">SUM(G15:G17)</f>
        <v>0</v>
      </c>
      <c r="H14" s="68">
        <f t="shared" si="7"/>
        <v>2385333.27</v>
      </c>
      <c r="I14" s="72">
        <f t="shared" si="2"/>
        <v>47.325645492325791</v>
      </c>
    </row>
    <row r="15" spans="2:9" s="44" customFormat="1" ht="15" customHeight="1" x14ac:dyDescent="0.25">
      <c r="B15" s="58"/>
      <c r="C15" s="55"/>
      <c r="D15" s="52">
        <v>3111</v>
      </c>
      <c r="E15" s="47" t="s">
        <v>23</v>
      </c>
      <c r="F15" s="68">
        <v>3948905.12</v>
      </c>
      <c r="G15" s="68">
        <v>0</v>
      </c>
      <c r="H15" s="69">
        <v>1830269.4</v>
      </c>
      <c r="I15" s="72">
        <f t="shared" si="2"/>
        <v>46.348781355374776</v>
      </c>
    </row>
    <row r="16" spans="2:9" s="44" customFormat="1" ht="15" customHeight="1" x14ac:dyDescent="0.25">
      <c r="B16" s="58"/>
      <c r="C16" s="55"/>
      <c r="D16" s="52">
        <v>3121</v>
      </c>
      <c r="E16" s="47" t="s">
        <v>66</v>
      </c>
      <c r="F16" s="68">
        <v>400000</v>
      </c>
      <c r="G16" s="68">
        <v>0</v>
      </c>
      <c r="H16" s="69">
        <v>213220.66</v>
      </c>
      <c r="I16" s="72">
        <f t="shared" si="2"/>
        <v>53.305165000000002</v>
      </c>
    </row>
    <row r="17" spans="2:9" s="44" customFormat="1" ht="15" customHeight="1" x14ac:dyDescent="0.25">
      <c r="B17" s="58"/>
      <c r="C17" s="55"/>
      <c r="D17" s="52">
        <v>3132</v>
      </c>
      <c r="E17" s="47" t="s">
        <v>68</v>
      </c>
      <c r="F17" s="68">
        <v>691350</v>
      </c>
      <c r="G17" s="68">
        <v>0</v>
      </c>
      <c r="H17" s="69">
        <v>341843.21</v>
      </c>
      <c r="I17" s="72">
        <f t="shared" si="2"/>
        <v>49.445752513198812</v>
      </c>
    </row>
    <row r="18" spans="2:9" s="44" customFormat="1" ht="15" customHeight="1" x14ac:dyDescent="0.25">
      <c r="B18" s="50"/>
      <c r="C18" s="51"/>
      <c r="D18" s="52" t="s">
        <v>121</v>
      </c>
      <c r="E18" s="47" t="s">
        <v>131</v>
      </c>
      <c r="F18" s="68">
        <f>SUM(F19)</f>
        <v>11650</v>
      </c>
      <c r="G18" s="68">
        <f t="shared" ref="G18:I18" si="8">SUM(G19)</f>
        <v>0</v>
      </c>
      <c r="H18" s="68">
        <f t="shared" si="8"/>
        <v>0</v>
      </c>
      <c r="I18" s="72">
        <f t="shared" si="2"/>
        <v>0</v>
      </c>
    </row>
    <row r="19" spans="2:9" s="44" customFormat="1" ht="15" customHeight="1" x14ac:dyDescent="0.25">
      <c r="B19" s="50"/>
      <c r="C19" s="51"/>
      <c r="D19" s="52">
        <v>31</v>
      </c>
      <c r="E19" s="47" t="s">
        <v>5</v>
      </c>
      <c r="F19" s="68">
        <f>SUM(F20:F21)</f>
        <v>11650</v>
      </c>
      <c r="G19" s="68">
        <f t="shared" ref="G19:I19" si="9">SUM(G20:G21)</f>
        <v>0</v>
      </c>
      <c r="H19" s="68">
        <f t="shared" si="9"/>
        <v>0</v>
      </c>
      <c r="I19" s="72">
        <f t="shared" si="2"/>
        <v>0</v>
      </c>
    </row>
    <row r="20" spans="2:9" s="44" customFormat="1" ht="15" customHeight="1" x14ac:dyDescent="0.25">
      <c r="B20" s="50"/>
      <c r="C20" s="51"/>
      <c r="D20" s="52">
        <v>3111</v>
      </c>
      <c r="E20" s="47" t="s">
        <v>23</v>
      </c>
      <c r="F20" s="68">
        <v>10000</v>
      </c>
      <c r="G20" s="68">
        <v>0</v>
      </c>
      <c r="H20" s="68">
        <v>0</v>
      </c>
      <c r="I20" s="72">
        <f t="shared" si="2"/>
        <v>0</v>
      </c>
    </row>
    <row r="21" spans="2:9" s="44" customFormat="1" ht="15" customHeight="1" x14ac:dyDescent="0.25">
      <c r="B21" s="50"/>
      <c r="C21" s="51"/>
      <c r="D21" s="52">
        <v>3132</v>
      </c>
      <c r="E21" s="47" t="s">
        <v>68</v>
      </c>
      <c r="F21" s="68">
        <v>1650</v>
      </c>
      <c r="G21" s="68">
        <v>0</v>
      </c>
      <c r="H21" s="68">
        <v>0</v>
      </c>
      <c r="I21" s="72">
        <f t="shared" si="2"/>
        <v>0</v>
      </c>
    </row>
    <row r="22" spans="2:9" s="44" customFormat="1" ht="15" customHeight="1" x14ac:dyDescent="0.25">
      <c r="B22" s="58"/>
      <c r="C22" s="144" t="s">
        <v>194</v>
      </c>
      <c r="D22" s="52"/>
      <c r="E22" s="47" t="s">
        <v>166</v>
      </c>
      <c r="F22" s="68">
        <f t="shared" ref="F22:I23" si="10">SUM(F23)</f>
        <v>241094.88</v>
      </c>
      <c r="G22" s="68">
        <f t="shared" si="10"/>
        <v>0</v>
      </c>
      <c r="H22" s="68">
        <f t="shared" si="10"/>
        <v>241094.88</v>
      </c>
      <c r="I22" s="72">
        <f t="shared" si="2"/>
        <v>100</v>
      </c>
    </row>
    <row r="23" spans="2:9" s="44" customFormat="1" ht="15" customHeight="1" x14ac:dyDescent="0.25">
      <c r="B23" s="58"/>
      <c r="C23" s="55"/>
      <c r="D23" s="52">
        <v>31</v>
      </c>
      <c r="E23" s="47" t="s">
        <v>5</v>
      </c>
      <c r="F23" s="68">
        <f t="shared" si="10"/>
        <v>241094.88</v>
      </c>
      <c r="G23" s="68">
        <f t="shared" si="10"/>
        <v>0</v>
      </c>
      <c r="H23" s="68">
        <f t="shared" si="10"/>
        <v>241094.88</v>
      </c>
      <c r="I23" s="72">
        <f t="shared" si="2"/>
        <v>100</v>
      </c>
    </row>
    <row r="24" spans="2:9" s="44" customFormat="1" ht="15" customHeight="1" x14ac:dyDescent="0.25">
      <c r="B24" s="58"/>
      <c r="C24" s="55"/>
      <c r="D24" s="52">
        <v>3111</v>
      </c>
      <c r="E24" s="47" t="s">
        <v>23</v>
      </c>
      <c r="F24" s="68">
        <v>241094.88</v>
      </c>
      <c r="G24" s="68">
        <v>0</v>
      </c>
      <c r="H24" s="68">
        <v>241094.88</v>
      </c>
      <c r="I24" s="72">
        <f t="shared" si="2"/>
        <v>100</v>
      </c>
    </row>
    <row r="25" spans="2:9" s="44" customFormat="1" ht="30" customHeight="1" x14ac:dyDescent="0.25">
      <c r="B25" s="115" t="s">
        <v>119</v>
      </c>
      <c r="C25" s="116"/>
      <c r="D25" s="117"/>
      <c r="E25" s="57" t="s">
        <v>13</v>
      </c>
      <c r="F25" s="72">
        <f>SUM(F26+F33+F36+F62+F65+F68)</f>
        <v>1458400</v>
      </c>
      <c r="G25" s="72">
        <f t="shared" ref="G25:I25" si="11">SUM(G26+G33+G36+G62+G65+G68)</f>
        <v>0</v>
      </c>
      <c r="H25" s="72">
        <f t="shared" si="11"/>
        <v>499675.68000000005</v>
      </c>
      <c r="I25" s="72">
        <f t="shared" si="2"/>
        <v>34.261908941305542</v>
      </c>
    </row>
    <row r="26" spans="2:9" s="44" customFormat="1" ht="15" customHeight="1" x14ac:dyDescent="0.25">
      <c r="B26" s="121" t="s">
        <v>120</v>
      </c>
      <c r="C26" s="122"/>
      <c r="D26" s="123"/>
      <c r="E26" s="47" t="s">
        <v>130</v>
      </c>
      <c r="F26" s="68">
        <f>SUM(F27)</f>
        <v>386000</v>
      </c>
      <c r="G26" s="68">
        <f t="shared" ref="G26:H26" si="12">SUM(G27)</f>
        <v>0</v>
      </c>
      <c r="H26" s="68">
        <f t="shared" si="12"/>
        <v>244088.45</v>
      </c>
      <c r="I26" s="72">
        <f t="shared" si="2"/>
        <v>63.235349740932648</v>
      </c>
    </row>
    <row r="27" spans="2:9" s="44" customFormat="1" ht="15" customHeight="1" x14ac:dyDescent="0.25">
      <c r="B27" s="50"/>
      <c r="C27" s="51"/>
      <c r="D27" s="52">
        <v>32</v>
      </c>
      <c r="E27" s="47" t="s">
        <v>13</v>
      </c>
      <c r="F27" s="68">
        <f>SUM(F28:F32)</f>
        <v>386000</v>
      </c>
      <c r="G27" s="68">
        <f t="shared" ref="G27:I27" si="13">SUM(G28:G32)</f>
        <v>0</v>
      </c>
      <c r="H27" s="68">
        <f t="shared" si="13"/>
        <v>244088.45</v>
      </c>
      <c r="I27" s="72">
        <f t="shared" si="2"/>
        <v>63.235349740932648</v>
      </c>
    </row>
    <row r="28" spans="2:9" s="44" customFormat="1" ht="15" customHeight="1" x14ac:dyDescent="0.25">
      <c r="B28" s="50"/>
      <c r="C28" s="51"/>
      <c r="D28" s="52">
        <v>3212</v>
      </c>
      <c r="E28" s="47" t="s">
        <v>148</v>
      </c>
      <c r="F28" s="68">
        <v>115000</v>
      </c>
      <c r="G28" s="68">
        <v>0</v>
      </c>
      <c r="H28" s="69">
        <v>54964.43</v>
      </c>
      <c r="I28" s="72">
        <f t="shared" si="2"/>
        <v>47.795156521739131</v>
      </c>
    </row>
    <row r="29" spans="2:9" s="44" customFormat="1" ht="15" customHeight="1" x14ac:dyDescent="0.25">
      <c r="B29" s="50"/>
      <c r="C29" s="51"/>
      <c r="D29" s="52">
        <v>3221</v>
      </c>
      <c r="E29" s="47" t="s">
        <v>149</v>
      </c>
      <c r="F29" s="68">
        <v>16000</v>
      </c>
      <c r="G29" s="68">
        <v>0</v>
      </c>
      <c r="H29" s="68">
        <v>177.43</v>
      </c>
      <c r="I29" s="72">
        <f t="shared" si="2"/>
        <v>1.1089375000000001</v>
      </c>
    </row>
    <row r="30" spans="2:9" s="44" customFormat="1" ht="15" customHeight="1" x14ac:dyDescent="0.25">
      <c r="B30" s="50"/>
      <c r="C30" s="51"/>
      <c r="D30" s="52">
        <v>3222</v>
      </c>
      <c r="E30" s="47" t="s">
        <v>74</v>
      </c>
      <c r="F30" s="68">
        <v>170000</v>
      </c>
      <c r="G30" s="68">
        <v>0</v>
      </c>
      <c r="H30" s="68">
        <v>131153.9</v>
      </c>
      <c r="I30" s="72">
        <f t="shared" si="2"/>
        <v>77.14935294117646</v>
      </c>
    </row>
    <row r="31" spans="2:9" s="44" customFormat="1" ht="15" customHeight="1" x14ac:dyDescent="0.25">
      <c r="B31" s="50"/>
      <c r="C31" s="51"/>
      <c r="D31" s="52">
        <v>3223</v>
      </c>
      <c r="E31" s="47" t="s">
        <v>75</v>
      </c>
      <c r="F31" s="68">
        <v>60000</v>
      </c>
      <c r="G31" s="68">
        <v>0</v>
      </c>
      <c r="H31" s="68">
        <v>54437.81</v>
      </c>
      <c r="I31" s="72">
        <f t="shared" si="2"/>
        <v>90.729683333333327</v>
      </c>
    </row>
    <row r="32" spans="2:9" s="44" customFormat="1" ht="15" customHeight="1" x14ac:dyDescent="0.25">
      <c r="B32" s="50"/>
      <c r="C32" s="51"/>
      <c r="D32" s="52">
        <v>3225</v>
      </c>
      <c r="E32" s="47" t="s">
        <v>76</v>
      </c>
      <c r="F32" s="68">
        <v>25000</v>
      </c>
      <c r="G32" s="68">
        <v>0</v>
      </c>
      <c r="H32" s="68">
        <v>3354.88</v>
      </c>
      <c r="I32" s="72">
        <f t="shared" si="2"/>
        <v>13.419520000000002</v>
      </c>
    </row>
    <row r="33" spans="2:9" s="44" customFormat="1" ht="15" customHeight="1" x14ac:dyDescent="0.25">
      <c r="B33" s="50"/>
      <c r="C33" s="51"/>
      <c r="D33" s="52" t="s">
        <v>165</v>
      </c>
      <c r="E33" s="47" t="s">
        <v>195</v>
      </c>
      <c r="F33" s="68">
        <f>SUM(F34)</f>
        <v>0</v>
      </c>
      <c r="G33" s="68">
        <f t="shared" ref="G33:I34" si="14">SUM(G34)</f>
        <v>0</v>
      </c>
      <c r="H33" s="68">
        <f t="shared" si="14"/>
        <v>40970.629999999997</v>
      </c>
      <c r="I33" s="72" t="e">
        <f t="shared" si="2"/>
        <v>#DIV/0!</v>
      </c>
    </row>
    <row r="34" spans="2:9" s="44" customFormat="1" ht="15" customHeight="1" x14ac:dyDescent="0.25">
      <c r="B34" s="50"/>
      <c r="C34" s="51"/>
      <c r="D34" s="52">
        <v>32</v>
      </c>
      <c r="E34" s="47" t="s">
        <v>13</v>
      </c>
      <c r="F34" s="68">
        <f>SUM(F35)</f>
        <v>0</v>
      </c>
      <c r="G34" s="68">
        <f t="shared" si="14"/>
        <v>0</v>
      </c>
      <c r="H34" s="68">
        <f t="shared" si="14"/>
        <v>40970.629999999997</v>
      </c>
      <c r="I34" s="72" t="e">
        <f t="shared" si="2"/>
        <v>#DIV/0!</v>
      </c>
    </row>
    <row r="35" spans="2:9" s="44" customFormat="1" ht="15" customHeight="1" x14ac:dyDescent="0.25">
      <c r="B35" s="50"/>
      <c r="C35" s="51"/>
      <c r="D35" s="52">
        <v>3232</v>
      </c>
      <c r="E35" s="47" t="s">
        <v>80</v>
      </c>
      <c r="F35" s="68">
        <v>0</v>
      </c>
      <c r="G35" s="68">
        <v>0</v>
      </c>
      <c r="H35" s="69">
        <v>40970.629999999997</v>
      </c>
      <c r="I35" s="72" t="e">
        <f t="shared" si="2"/>
        <v>#DIV/0!</v>
      </c>
    </row>
    <row r="36" spans="2:9" s="44" customFormat="1" ht="15" customHeight="1" x14ac:dyDescent="0.25">
      <c r="B36" s="50"/>
      <c r="C36" s="51"/>
      <c r="D36" s="52" t="s">
        <v>121</v>
      </c>
      <c r="E36" s="47" t="s">
        <v>131</v>
      </c>
      <c r="F36" s="68">
        <f>SUM(F37)</f>
        <v>624400</v>
      </c>
      <c r="G36" s="68">
        <f t="shared" ref="G36:I36" si="15">SUM(G37)</f>
        <v>0</v>
      </c>
      <c r="H36" s="68">
        <f t="shared" si="15"/>
        <v>193140.35</v>
      </c>
      <c r="I36" s="72">
        <f t="shared" si="2"/>
        <v>30.932150864830238</v>
      </c>
    </row>
    <row r="37" spans="2:9" x14ac:dyDescent="0.25">
      <c r="B37" s="50"/>
      <c r="C37" s="51"/>
      <c r="D37" s="52">
        <v>32</v>
      </c>
      <c r="E37" s="47" t="s">
        <v>13</v>
      </c>
      <c r="F37" s="70">
        <f>SUM(F38:F61)</f>
        <v>624400</v>
      </c>
      <c r="G37" s="70">
        <f t="shared" ref="G37:I37" si="16">SUM(G38:G61)</f>
        <v>0</v>
      </c>
      <c r="H37" s="70">
        <f t="shared" si="16"/>
        <v>193140.35</v>
      </c>
      <c r="I37" s="72">
        <f t="shared" si="2"/>
        <v>30.932150864830238</v>
      </c>
    </row>
    <row r="38" spans="2:9" x14ac:dyDescent="0.25">
      <c r="B38" s="50"/>
      <c r="C38" s="51"/>
      <c r="D38" s="52">
        <v>3211</v>
      </c>
      <c r="E38" s="47" t="s">
        <v>25</v>
      </c>
      <c r="F38" s="70">
        <v>14000</v>
      </c>
      <c r="G38" s="70">
        <v>0</v>
      </c>
      <c r="H38" s="70">
        <v>3648.78</v>
      </c>
      <c r="I38" s="72">
        <f t="shared" si="2"/>
        <v>26.062714285714289</v>
      </c>
    </row>
    <row r="39" spans="2:9" x14ac:dyDescent="0.25">
      <c r="B39" s="50"/>
      <c r="C39" s="51"/>
      <c r="D39" s="52">
        <v>3213</v>
      </c>
      <c r="E39" s="47" t="s">
        <v>70</v>
      </c>
      <c r="F39" s="70">
        <v>15000</v>
      </c>
      <c r="G39" s="70">
        <v>0</v>
      </c>
      <c r="H39" s="70">
        <v>8588.41</v>
      </c>
      <c r="I39" s="72">
        <f t="shared" si="2"/>
        <v>57.256066666666662</v>
      </c>
    </row>
    <row r="40" spans="2:9" x14ac:dyDescent="0.25">
      <c r="B40" s="50"/>
      <c r="C40" s="51"/>
      <c r="D40" s="52">
        <v>3214</v>
      </c>
      <c r="E40" s="47" t="s">
        <v>71</v>
      </c>
      <c r="F40" s="70">
        <v>100</v>
      </c>
      <c r="G40" s="70">
        <v>0</v>
      </c>
      <c r="H40" s="70">
        <v>0</v>
      </c>
      <c r="I40" s="72">
        <f t="shared" si="2"/>
        <v>0</v>
      </c>
    </row>
    <row r="41" spans="2:9" x14ac:dyDescent="0.25">
      <c r="B41" s="50"/>
      <c r="C41" s="51"/>
      <c r="D41" s="52">
        <v>3221</v>
      </c>
      <c r="E41" s="47" t="s">
        <v>149</v>
      </c>
      <c r="F41" s="70">
        <v>118000</v>
      </c>
      <c r="G41" s="70">
        <v>0</v>
      </c>
      <c r="H41" s="70">
        <v>42800.27</v>
      </c>
      <c r="I41" s="72">
        <f t="shared" si="2"/>
        <v>36.27141525423729</v>
      </c>
    </row>
    <row r="42" spans="2:9" x14ac:dyDescent="0.25">
      <c r="B42" s="50"/>
      <c r="C42" s="51"/>
      <c r="D42" s="52">
        <v>3222</v>
      </c>
      <c r="E42" s="47" t="s">
        <v>74</v>
      </c>
      <c r="F42" s="70">
        <v>130000</v>
      </c>
      <c r="G42" s="70">
        <v>0</v>
      </c>
      <c r="H42" s="70">
        <v>34508.839999999997</v>
      </c>
      <c r="I42" s="72">
        <f t="shared" si="2"/>
        <v>26.545261538461535</v>
      </c>
    </row>
    <row r="43" spans="2:9" x14ac:dyDescent="0.25">
      <c r="B43" s="50"/>
      <c r="C43" s="51"/>
      <c r="D43" s="52">
        <v>3223</v>
      </c>
      <c r="E43" s="47" t="s">
        <v>75</v>
      </c>
      <c r="F43" s="70">
        <v>63000</v>
      </c>
      <c r="G43" s="70">
        <v>0</v>
      </c>
      <c r="H43" s="70">
        <v>5325.78</v>
      </c>
      <c r="I43" s="72">
        <f t="shared" si="2"/>
        <v>8.453619047619048</v>
      </c>
    </row>
    <row r="44" spans="2:9" x14ac:dyDescent="0.25">
      <c r="B44" s="50"/>
      <c r="C44" s="51"/>
      <c r="D44" s="52">
        <v>3224</v>
      </c>
      <c r="E44" s="47" t="s">
        <v>150</v>
      </c>
      <c r="F44" s="70">
        <v>22400</v>
      </c>
      <c r="G44" s="70">
        <v>0</v>
      </c>
      <c r="H44" s="70">
        <v>7782.44</v>
      </c>
      <c r="I44" s="72">
        <f t="shared" si="2"/>
        <v>34.74303571428571</v>
      </c>
    </row>
    <row r="45" spans="2:9" x14ac:dyDescent="0.25">
      <c r="B45" s="50"/>
      <c r="C45" s="51"/>
      <c r="D45" s="52">
        <v>3225</v>
      </c>
      <c r="E45" s="47" t="s">
        <v>76</v>
      </c>
      <c r="F45" s="70">
        <v>15000</v>
      </c>
      <c r="G45" s="70">
        <v>0</v>
      </c>
      <c r="H45" s="70">
        <v>0</v>
      </c>
      <c r="I45" s="72">
        <f t="shared" si="2"/>
        <v>0</v>
      </c>
    </row>
    <row r="46" spans="2:9" x14ac:dyDescent="0.25">
      <c r="B46" s="50"/>
      <c r="C46" s="51"/>
      <c r="D46" s="52">
        <v>3227</v>
      </c>
      <c r="E46" s="47" t="s">
        <v>77</v>
      </c>
      <c r="F46" s="70">
        <v>5000</v>
      </c>
      <c r="G46" s="70">
        <v>0</v>
      </c>
      <c r="H46" s="70">
        <v>769</v>
      </c>
      <c r="I46" s="72">
        <f t="shared" si="2"/>
        <v>15.379999999999999</v>
      </c>
    </row>
    <row r="47" spans="2:9" x14ac:dyDescent="0.25">
      <c r="B47" s="50"/>
      <c r="C47" s="51"/>
      <c r="D47" s="52">
        <v>3231</v>
      </c>
      <c r="E47" s="47" t="s">
        <v>79</v>
      </c>
      <c r="F47" s="70">
        <v>15400</v>
      </c>
      <c r="G47" s="70">
        <v>0</v>
      </c>
      <c r="H47" s="70">
        <v>6147.36</v>
      </c>
      <c r="I47" s="72">
        <f t="shared" si="2"/>
        <v>39.917922077922071</v>
      </c>
    </row>
    <row r="48" spans="2:9" x14ac:dyDescent="0.25">
      <c r="B48" s="50"/>
      <c r="C48" s="51"/>
      <c r="D48" s="52">
        <v>3232</v>
      </c>
      <c r="E48" s="12" t="s">
        <v>80</v>
      </c>
      <c r="F48" s="135">
        <v>70000</v>
      </c>
      <c r="G48" s="70">
        <v>0</v>
      </c>
      <c r="H48" s="70">
        <v>10106.129999999999</v>
      </c>
      <c r="I48" s="72">
        <f t="shared" si="2"/>
        <v>14.437328571428571</v>
      </c>
    </row>
    <row r="49" spans="2:9" x14ac:dyDescent="0.25">
      <c r="B49" s="50"/>
      <c r="C49" s="51"/>
      <c r="D49" s="52">
        <v>3233</v>
      </c>
      <c r="E49" s="12" t="s">
        <v>81</v>
      </c>
      <c r="F49" s="59">
        <v>2700</v>
      </c>
      <c r="G49" s="59">
        <v>0</v>
      </c>
      <c r="H49" s="70">
        <v>1915.25</v>
      </c>
      <c r="I49" s="72">
        <f t="shared" si="2"/>
        <v>70.93518518518519</v>
      </c>
    </row>
    <row r="50" spans="2:9" x14ac:dyDescent="0.25">
      <c r="B50" s="50"/>
      <c r="C50" s="51"/>
      <c r="D50" s="52">
        <v>3234</v>
      </c>
      <c r="E50" s="12" t="s">
        <v>82</v>
      </c>
      <c r="F50" s="59">
        <v>46000</v>
      </c>
      <c r="G50" s="59">
        <v>0</v>
      </c>
      <c r="H50" s="70">
        <v>26419.360000000001</v>
      </c>
      <c r="I50" s="72">
        <f t="shared" si="2"/>
        <v>57.433391304347822</v>
      </c>
    </row>
    <row r="51" spans="2:9" x14ac:dyDescent="0.25">
      <c r="B51" s="50"/>
      <c r="C51" s="51"/>
      <c r="D51" s="52">
        <v>3235</v>
      </c>
      <c r="E51" s="12" t="s">
        <v>83</v>
      </c>
      <c r="F51" s="59">
        <v>2500</v>
      </c>
      <c r="G51" s="59">
        <v>0</v>
      </c>
      <c r="H51" s="70">
        <v>0</v>
      </c>
      <c r="I51" s="72">
        <f t="shared" si="2"/>
        <v>0</v>
      </c>
    </row>
    <row r="52" spans="2:9" x14ac:dyDescent="0.25">
      <c r="B52" s="50"/>
      <c r="C52" s="51"/>
      <c r="D52" s="52">
        <v>3236</v>
      </c>
      <c r="E52" s="12" t="s">
        <v>84</v>
      </c>
      <c r="F52" s="59">
        <v>20000</v>
      </c>
      <c r="G52" s="59">
        <v>0</v>
      </c>
      <c r="H52" s="70">
        <v>6579.33</v>
      </c>
      <c r="I52" s="72">
        <f t="shared" si="2"/>
        <v>32.896650000000001</v>
      </c>
    </row>
    <row r="53" spans="2:9" x14ac:dyDescent="0.25">
      <c r="B53" s="50"/>
      <c r="C53" s="51"/>
      <c r="D53" s="52">
        <v>3237</v>
      </c>
      <c r="E53" s="12" t="s">
        <v>85</v>
      </c>
      <c r="F53" s="59">
        <v>4000</v>
      </c>
      <c r="G53" s="59">
        <v>0</v>
      </c>
      <c r="H53" s="70">
        <v>2936.38</v>
      </c>
      <c r="I53" s="72">
        <f t="shared" si="2"/>
        <v>73.409500000000008</v>
      </c>
    </row>
    <row r="54" spans="2:9" x14ac:dyDescent="0.25">
      <c r="B54" s="50"/>
      <c r="C54" s="51"/>
      <c r="D54" s="52">
        <v>3238</v>
      </c>
      <c r="E54" s="12" t="s">
        <v>86</v>
      </c>
      <c r="F54" s="59">
        <v>13000</v>
      </c>
      <c r="G54" s="59">
        <v>0</v>
      </c>
      <c r="H54" s="70">
        <v>6260.03</v>
      </c>
      <c r="I54" s="72">
        <f t="shared" si="2"/>
        <v>48.154076923076921</v>
      </c>
    </row>
    <row r="55" spans="2:9" x14ac:dyDescent="0.25">
      <c r="B55" s="50"/>
      <c r="C55" s="51"/>
      <c r="D55" s="52">
        <v>3239</v>
      </c>
      <c r="E55" s="12" t="s">
        <v>87</v>
      </c>
      <c r="F55" s="59">
        <v>5100</v>
      </c>
      <c r="G55" s="59">
        <v>0</v>
      </c>
      <c r="H55" s="70">
        <v>1705.38</v>
      </c>
      <c r="I55" s="72">
        <f t="shared" si="2"/>
        <v>33.438823529411764</v>
      </c>
    </row>
    <row r="56" spans="2:9" x14ac:dyDescent="0.25">
      <c r="B56" s="50"/>
      <c r="C56" s="51"/>
      <c r="D56" s="52">
        <v>3291</v>
      </c>
      <c r="E56" s="12" t="s">
        <v>151</v>
      </c>
      <c r="F56" s="59">
        <v>19100</v>
      </c>
      <c r="G56" s="59">
        <v>0</v>
      </c>
      <c r="H56" s="70">
        <v>10758.2</v>
      </c>
      <c r="I56" s="72">
        <f t="shared" si="2"/>
        <v>56.325654450261787</v>
      </c>
    </row>
    <row r="57" spans="2:9" x14ac:dyDescent="0.25">
      <c r="B57" s="50"/>
      <c r="C57" s="51"/>
      <c r="D57" s="52">
        <v>3292</v>
      </c>
      <c r="E57" s="12" t="s">
        <v>90</v>
      </c>
      <c r="F57" s="59">
        <v>23000</v>
      </c>
      <c r="G57" s="59">
        <v>0</v>
      </c>
      <c r="H57" s="70">
        <v>8807.7900000000009</v>
      </c>
      <c r="I57" s="72">
        <f t="shared" si="2"/>
        <v>38.294739130434785</v>
      </c>
    </row>
    <row r="58" spans="2:9" x14ac:dyDescent="0.25">
      <c r="B58" s="50"/>
      <c r="C58" s="51"/>
      <c r="D58" s="52">
        <v>3293</v>
      </c>
      <c r="E58" s="12" t="s">
        <v>91</v>
      </c>
      <c r="F58" s="59">
        <v>500</v>
      </c>
      <c r="G58" s="59">
        <v>0</v>
      </c>
      <c r="H58" s="70">
        <v>0</v>
      </c>
      <c r="I58" s="72">
        <f t="shared" si="2"/>
        <v>0</v>
      </c>
    </row>
    <row r="59" spans="2:9" x14ac:dyDescent="0.25">
      <c r="B59" s="50"/>
      <c r="C59" s="51"/>
      <c r="D59" s="52">
        <v>3294</v>
      </c>
      <c r="E59" s="12" t="s">
        <v>92</v>
      </c>
      <c r="F59" s="59">
        <v>300</v>
      </c>
      <c r="G59" s="59">
        <v>0</v>
      </c>
      <c r="H59" s="70">
        <v>80</v>
      </c>
      <c r="I59" s="72">
        <f t="shared" si="2"/>
        <v>26.666666666666668</v>
      </c>
    </row>
    <row r="60" spans="2:9" x14ac:dyDescent="0.25">
      <c r="B60" s="50"/>
      <c r="C60" s="51"/>
      <c r="D60" s="52">
        <v>3295</v>
      </c>
      <c r="E60" s="12" t="s">
        <v>93</v>
      </c>
      <c r="F60" s="59">
        <v>300</v>
      </c>
      <c r="G60" s="59">
        <v>0</v>
      </c>
      <c r="H60" s="70">
        <v>343.5</v>
      </c>
      <c r="I60" s="72">
        <f t="shared" si="2"/>
        <v>114.5</v>
      </c>
    </row>
    <row r="61" spans="2:9" x14ac:dyDescent="0.25">
      <c r="B61" s="50"/>
      <c r="C61" s="51"/>
      <c r="D61" s="52">
        <v>3299</v>
      </c>
      <c r="E61" s="12" t="s">
        <v>88</v>
      </c>
      <c r="F61" s="59">
        <v>20000</v>
      </c>
      <c r="G61" s="59">
        <v>0</v>
      </c>
      <c r="H61" s="70">
        <v>7658.12</v>
      </c>
      <c r="I61" s="72">
        <f t="shared" si="2"/>
        <v>38.290599999999998</v>
      </c>
    </row>
    <row r="62" spans="2:9" x14ac:dyDescent="0.25">
      <c r="B62" s="50"/>
      <c r="C62" s="51"/>
      <c r="D62" s="52" t="s">
        <v>194</v>
      </c>
      <c r="E62" s="47" t="s">
        <v>166</v>
      </c>
      <c r="F62" s="70">
        <f>SUM(F63)</f>
        <v>18000</v>
      </c>
      <c r="G62" s="70">
        <f t="shared" ref="G62:I62" si="17">SUM(G63)</f>
        <v>0</v>
      </c>
      <c r="H62" s="70">
        <f t="shared" si="17"/>
        <v>7135.41</v>
      </c>
      <c r="I62" s="72">
        <f t="shared" si="2"/>
        <v>39.641166666666663</v>
      </c>
    </row>
    <row r="63" spans="2:9" x14ac:dyDescent="0.25">
      <c r="B63" s="50"/>
      <c r="C63" s="51"/>
      <c r="D63" s="52">
        <v>32</v>
      </c>
      <c r="E63" s="47" t="s">
        <v>13</v>
      </c>
      <c r="F63" s="70">
        <f>SUM(F64)</f>
        <v>18000</v>
      </c>
      <c r="G63" s="70">
        <f t="shared" ref="G63:I63" si="18">SUM(G64)</f>
        <v>0</v>
      </c>
      <c r="H63" s="70">
        <f t="shared" si="18"/>
        <v>7135.41</v>
      </c>
      <c r="I63" s="72">
        <f t="shared" si="2"/>
        <v>39.641166666666663</v>
      </c>
    </row>
    <row r="64" spans="2:9" x14ac:dyDescent="0.25">
      <c r="B64" s="50"/>
      <c r="C64" s="51"/>
      <c r="D64" s="52">
        <v>3221</v>
      </c>
      <c r="E64" s="47" t="s">
        <v>149</v>
      </c>
      <c r="F64" s="70">
        <v>18000</v>
      </c>
      <c r="G64" s="70">
        <v>0</v>
      </c>
      <c r="H64" s="70">
        <v>7135.41</v>
      </c>
      <c r="I64" s="72">
        <f t="shared" si="2"/>
        <v>39.641166666666663</v>
      </c>
    </row>
    <row r="65" spans="2:9" x14ac:dyDescent="0.25">
      <c r="B65" s="50"/>
      <c r="C65" s="51"/>
      <c r="D65" s="52" t="s">
        <v>161</v>
      </c>
      <c r="E65" s="47" t="s">
        <v>162</v>
      </c>
      <c r="F65" s="70">
        <f>SUM(F66)</f>
        <v>0</v>
      </c>
      <c r="G65" s="70">
        <f t="shared" ref="G65:I65" si="19">SUM(G66)</f>
        <v>0</v>
      </c>
      <c r="H65" s="70">
        <f t="shared" si="19"/>
        <v>0</v>
      </c>
      <c r="I65" s="72" t="e">
        <f t="shared" si="2"/>
        <v>#DIV/0!</v>
      </c>
    </row>
    <row r="66" spans="2:9" x14ac:dyDescent="0.25">
      <c r="B66" s="50"/>
      <c r="C66" s="51"/>
      <c r="D66" s="52">
        <v>32</v>
      </c>
      <c r="E66" s="47" t="s">
        <v>13</v>
      </c>
      <c r="F66" s="70">
        <f>SUM(F67)</f>
        <v>0</v>
      </c>
      <c r="G66" s="70">
        <f t="shared" ref="G66:I66" si="20">SUM(G67)</f>
        <v>0</v>
      </c>
      <c r="H66" s="70">
        <f t="shared" si="20"/>
        <v>0</v>
      </c>
      <c r="I66" s="72" t="e">
        <f t="shared" si="2"/>
        <v>#DIV/0!</v>
      </c>
    </row>
    <row r="67" spans="2:9" x14ac:dyDescent="0.25">
      <c r="B67" s="50"/>
      <c r="C67" s="51"/>
      <c r="D67" s="52">
        <v>3224</v>
      </c>
      <c r="E67" s="47" t="s">
        <v>150</v>
      </c>
      <c r="F67" s="70">
        <v>0</v>
      </c>
      <c r="G67" s="70">
        <v>0</v>
      </c>
      <c r="H67" s="70">
        <v>0</v>
      </c>
      <c r="I67" s="72" t="e">
        <f t="shared" si="2"/>
        <v>#DIV/0!</v>
      </c>
    </row>
    <row r="68" spans="2:9" x14ac:dyDescent="0.25">
      <c r="B68" s="50"/>
      <c r="C68" s="51"/>
      <c r="D68" s="52" t="s">
        <v>196</v>
      </c>
      <c r="E68" s="47" t="s">
        <v>178</v>
      </c>
      <c r="F68" s="70">
        <f>SUM(F69)</f>
        <v>430000</v>
      </c>
      <c r="G68" s="70">
        <f t="shared" ref="G68:H68" si="21">SUM(G69)</f>
        <v>0</v>
      </c>
      <c r="H68" s="70">
        <f t="shared" si="21"/>
        <v>14340.84</v>
      </c>
      <c r="I68" s="72">
        <f t="shared" si="2"/>
        <v>3.3350790697674415</v>
      </c>
    </row>
    <row r="69" spans="2:9" x14ac:dyDescent="0.25">
      <c r="B69" s="50"/>
      <c r="C69" s="51"/>
      <c r="D69" s="52">
        <v>32</v>
      </c>
      <c r="E69" s="47" t="s">
        <v>137</v>
      </c>
      <c r="F69" s="70">
        <f>SUM(F70:F71)</f>
        <v>430000</v>
      </c>
      <c r="G69" s="70">
        <f t="shared" ref="G69:I69" si="22">SUM(G70:G71)</f>
        <v>0</v>
      </c>
      <c r="H69" s="70">
        <f t="shared" si="22"/>
        <v>14340.84</v>
      </c>
      <c r="I69" s="72">
        <f t="shared" si="2"/>
        <v>3.3350790697674415</v>
      </c>
    </row>
    <row r="70" spans="2:9" x14ac:dyDescent="0.25">
      <c r="B70" s="50"/>
      <c r="C70" s="51"/>
      <c r="D70" s="52">
        <v>3232</v>
      </c>
      <c r="E70" s="47" t="s">
        <v>80</v>
      </c>
      <c r="F70" s="70">
        <v>430000</v>
      </c>
      <c r="G70" s="70">
        <v>0</v>
      </c>
      <c r="H70" s="70">
        <v>2565.84</v>
      </c>
      <c r="I70" s="72">
        <f t="shared" si="2"/>
        <v>0.59670697674418616</v>
      </c>
    </row>
    <row r="71" spans="2:9" x14ac:dyDescent="0.25">
      <c r="B71" s="50"/>
      <c r="C71" s="51"/>
      <c r="D71" s="52">
        <v>3237</v>
      </c>
      <c r="E71" s="47" t="s">
        <v>85</v>
      </c>
      <c r="F71" s="70">
        <v>0</v>
      </c>
      <c r="G71" s="70">
        <v>0</v>
      </c>
      <c r="H71" s="70">
        <v>11775</v>
      </c>
      <c r="I71" s="72" t="e">
        <f t="shared" si="2"/>
        <v>#DIV/0!</v>
      </c>
    </row>
    <row r="72" spans="2:9" x14ac:dyDescent="0.25">
      <c r="B72" s="115" t="s">
        <v>122</v>
      </c>
      <c r="C72" s="116"/>
      <c r="D72" s="117"/>
      <c r="E72" s="57" t="s">
        <v>94</v>
      </c>
      <c r="F72" s="71">
        <f>SUM(F73+F76)</f>
        <v>40</v>
      </c>
      <c r="G72" s="71">
        <f t="shared" ref="G72:I72" si="23">SUM(G73+G76)</f>
        <v>0</v>
      </c>
      <c r="H72" s="71">
        <f t="shared" si="23"/>
        <v>0</v>
      </c>
      <c r="I72" s="72">
        <f t="shared" si="2"/>
        <v>0</v>
      </c>
    </row>
    <row r="73" spans="2:9" x14ac:dyDescent="0.25">
      <c r="B73" s="50"/>
      <c r="C73" s="51"/>
      <c r="D73" s="52" t="s">
        <v>123</v>
      </c>
      <c r="E73" s="47" t="s">
        <v>132</v>
      </c>
      <c r="F73" s="70">
        <f>SUM(F74)</f>
        <v>20</v>
      </c>
      <c r="G73" s="70">
        <f t="shared" ref="G73:I73" si="24">SUM(G74)</f>
        <v>0</v>
      </c>
      <c r="H73" s="70">
        <f t="shared" si="24"/>
        <v>0</v>
      </c>
      <c r="I73" s="72">
        <f t="shared" ref="I73:I102" si="25">SUM(H73/F73*100)</f>
        <v>0</v>
      </c>
    </row>
    <row r="74" spans="2:9" x14ac:dyDescent="0.25">
      <c r="B74" s="50"/>
      <c r="C74" s="51"/>
      <c r="D74" s="52">
        <v>34</v>
      </c>
      <c r="E74" s="47" t="s">
        <v>94</v>
      </c>
      <c r="F74" s="70">
        <f>SUM(F75)</f>
        <v>20</v>
      </c>
      <c r="G74" s="70">
        <f t="shared" ref="G74:I74" si="26">SUM(G75)</f>
        <v>0</v>
      </c>
      <c r="H74" s="70">
        <f t="shared" si="26"/>
        <v>0</v>
      </c>
      <c r="I74" s="72">
        <f t="shared" si="25"/>
        <v>0</v>
      </c>
    </row>
    <row r="75" spans="2:9" x14ac:dyDescent="0.25">
      <c r="B75" s="50"/>
      <c r="C75" s="51"/>
      <c r="D75" s="52">
        <v>3433</v>
      </c>
      <c r="E75" s="47" t="s">
        <v>96</v>
      </c>
      <c r="F75" s="70">
        <v>20</v>
      </c>
      <c r="G75" s="70">
        <v>0</v>
      </c>
      <c r="H75" s="70"/>
      <c r="I75" s="72">
        <f t="shared" si="25"/>
        <v>0</v>
      </c>
    </row>
    <row r="76" spans="2:9" x14ac:dyDescent="0.25">
      <c r="B76" s="50"/>
      <c r="C76" s="51"/>
      <c r="D76" s="52" t="s">
        <v>121</v>
      </c>
      <c r="E76" s="47" t="s">
        <v>131</v>
      </c>
      <c r="F76" s="70">
        <f>SUM(F77)</f>
        <v>20</v>
      </c>
      <c r="G76" s="70">
        <f t="shared" ref="G76:I76" si="27">SUM(G77)</f>
        <v>0</v>
      </c>
      <c r="H76" s="70">
        <f t="shared" si="27"/>
        <v>0</v>
      </c>
      <c r="I76" s="72">
        <f t="shared" si="25"/>
        <v>0</v>
      </c>
    </row>
    <row r="77" spans="2:9" x14ac:dyDescent="0.25">
      <c r="B77" s="50"/>
      <c r="C77" s="51"/>
      <c r="D77" s="52">
        <v>34</v>
      </c>
      <c r="E77" s="47" t="s">
        <v>94</v>
      </c>
      <c r="F77" s="70">
        <f>SUM(F78:F79)</f>
        <v>20</v>
      </c>
      <c r="G77" s="70">
        <f t="shared" ref="G77:I77" si="28">SUM(G78:G79)</f>
        <v>0</v>
      </c>
      <c r="H77" s="70">
        <f t="shared" si="28"/>
        <v>0</v>
      </c>
      <c r="I77" s="72">
        <f t="shared" si="25"/>
        <v>0</v>
      </c>
    </row>
    <row r="78" spans="2:9" x14ac:dyDescent="0.25">
      <c r="B78" s="50"/>
      <c r="C78" s="51"/>
      <c r="D78" s="52">
        <v>3431</v>
      </c>
      <c r="E78" s="47" t="s">
        <v>152</v>
      </c>
      <c r="F78" s="70">
        <v>0</v>
      </c>
      <c r="G78" s="70">
        <v>0</v>
      </c>
      <c r="H78" s="70">
        <v>0</v>
      </c>
      <c r="I78" s="72" t="e">
        <f t="shared" si="25"/>
        <v>#DIV/0!</v>
      </c>
    </row>
    <row r="79" spans="2:9" x14ac:dyDescent="0.25">
      <c r="B79" s="50"/>
      <c r="C79" s="51"/>
      <c r="D79" s="52">
        <v>3433</v>
      </c>
      <c r="E79" s="47" t="s">
        <v>96</v>
      </c>
      <c r="F79" s="70">
        <v>20</v>
      </c>
      <c r="G79" s="70">
        <v>0</v>
      </c>
      <c r="H79" s="70">
        <v>0</v>
      </c>
      <c r="I79" s="72">
        <f t="shared" si="25"/>
        <v>0</v>
      </c>
    </row>
    <row r="80" spans="2:9" x14ac:dyDescent="0.25">
      <c r="B80" s="115" t="s">
        <v>197</v>
      </c>
      <c r="C80" s="116"/>
      <c r="D80" s="117"/>
      <c r="E80" s="57" t="s">
        <v>133</v>
      </c>
      <c r="F80" s="71">
        <f>SUM(F81+F90)</f>
        <v>445147.5</v>
      </c>
      <c r="G80" s="71">
        <f t="shared" ref="G80:I80" si="29">SUM(G81+G90)</f>
        <v>0</v>
      </c>
      <c r="H80" s="71">
        <f t="shared" si="29"/>
        <v>8079.97</v>
      </c>
      <c r="I80" s="72">
        <f t="shared" si="25"/>
        <v>1.8151219539590808</v>
      </c>
    </row>
    <row r="81" spans="2:9" x14ac:dyDescent="0.25">
      <c r="B81" s="53"/>
      <c r="C81" s="54"/>
      <c r="D81" s="52" t="s">
        <v>118</v>
      </c>
      <c r="E81" s="47" t="s">
        <v>130</v>
      </c>
      <c r="F81" s="70">
        <f>SUM(F82)</f>
        <v>445147.5</v>
      </c>
      <c r="G81" s="70">
        <f t="shared" ref="G81:I81" si="30">SUM(G82)</f>
        <v>0</v>
      </c>
      <c r="H81" s="70">
        <f t="shared" si="30"/>
        <v>8079.97</v>
      </c>
      <c r="I81" s="72">
        <f t="shared" si="25"/>
        <v>1.8151219539590808</v>
      </c>
    </row>
    <row r="82" spans="2:9" ht="15" customHeight="1" x14ac:dyDescent="0.25">
      <c r="B82" s="53"/>
      <c r="C82" s="54"/>
      <c r="D82" s="52">
        <v>42</v>
      </c>
      <c r="E82" s="47" t="s">
        <v>134</v>
      </c>
      <c r="F82" s="70">
        <f>SUM(F83:F89)</f>
        <v>445147.5</v>
      </c>
      <c r="G82" s="70">
        <f t="shared" ref="G82:I82" si="31">SUM(G83:G89)</f>
        <v>0</v>
      </c>
      <c r="H82" s="70">
        <f t="shared" si="31"/>
        <v>8079.97</v>
      </c>
      <c r="I82" s="72">
        <f t="shared" si="25"/>
        <v>1.8151219539590808</v>
      </c>
    </row>
    <row r="83" spans="2:9" ht="15" customHeight="1" x14ac:dyDescent="0.25">
      <c r="B83" s="53"/>
      <c r="C83" s="54"/>
      <c r="D83" s="52">
        <v>4221</v>
      </c>
      <c r="E83" s="12" t="s">
        <v>102</v>
      </c>
      <c r="F83" s="70">
        <v>20000</v>
      </c>
      <c r="G83" s="70">
        <v>0</v>
      </c>
      <c r="H83" s="70">
        <v>5315.22</v>
      </c>
      <c r="I83" s="72">
        <f t="shared" si="25"/>
        <v>26.576100000000004</v>
      </c>
    </row>
    <row r="84" spans="2:9" ht="15" customHeight="1" x14ac:dyDescent="0.25">
      <c r="B84" s="53"/>
      <c r="C84" s="54"/>
      <c r="D84" s="52">
        <v>4222</v>
      </c>
      <c r="E84" s="12" t="s">
        <v>103</v>
      </c>
      <c r="F84" s="70">
        <v>21050</v>
      </c>
      <c r="G84" s="70">
        <v>0</v>
      </c>
      <c r="H84" s="70">
        <v>146</v>
      </c>
      <c r="I84" s="72">
        <f t="shared" si="25"/>
        <v>0.69358669833729214</v>
      </c>
    </row>
    <row r="85" spans="2:9" ht="15" customHeight="1" x14ac:dyDescent="0.25">
      <c r="B85" s="53"/>
      <c r="C85" s="54"/>
      <c r="D85" s="52">
        <v>4223</v>
      </c>
      <c r="E85" s="12" t="s">
        <v>104</v>
      </c>
      <c r="F85" s="70">
        <v>8000</v>
      </c>
      <c r="G85" s="70">
        <v>0</v>
      </c>
      <c r="H85" s="70">
        <v>2318.75</v>
      </c>
      <c r="I85" s="72">
        <f t="shared" si="25"/>
        <v>28.984375</v>
      </c>
    </row>
    <row r="86" spans="2:9" ht="15" customHeight="1" x14ac:dyDescent="0.25">
      <c r="B86" s="53"/>
      <c r="C86" s="54"/>
      <c r="D86" s="52">
        <v>4226</v>
      </c>
      <c r="E86" s="12" t="s">
        <v>105</v>
      </c>
      <c r="F86" s="70">
        <v>128497.5</v>
      </c>
      <c r="G86" s="70">
        <v>0</v>
      </c>
      <c r="H86" s="70">
        <v>300</v>
      </c>
      <c r="I86" s="72">
        <f t="shared" si="25"/>
        <v>0.23346757719021771</v>
      </c>
    </row>
    <row r="87" spans="2:9" ht="15" customHeight="1" x14ac:dyDescent="0.25">
      <c r="B87" s="53"/>
      <c r="C87" s="54"/>
      <c r="D87" s="52">
        <v>4227</v>
      </c>
      <c r="E87" s="12" t="s">
        <v>106</v>
      </c>
      <c r="F87" s="70">
        <v>175000</v>
      </c>
      <c r="G87" s="70">
        <v>0</v>
      </c>
      <c r="H87" s="70">
        <v>0</v>
      </c>
      <c r="I87" s="72">
        <f t="shared" si="25"/>
        <v>0</v>
      </c>
    </row>
    <row r="88" spans="2:9" ht="15" customHeight="1" x14ac:dyDescent="0.25">
      <c r="B88" s="53"/>
      <c r="C88" s="54"/>
      <c r="D88" s="52">
        <v>4231</v>
      </c>
      <c r="E88" s="47" t="s">
        <v>188</v>
      </c>
      <c r="F88" s="70">
        <v>30000</v>
      </c>
      <c r="G88" s="70">
        <v>0</v>
      </c>
      <c r="H88" s="70">
        <v>0</v>
      </c>
      <c r="I88" s="72">
        <f t="shared" si="25"/>
        <v>0</v>
      </c>
    </row>
    <row r="89" spans="2:9" ht="15" customHeight="1" x14ac:dyDescent="0.25">
      <c r="B89" s="53"/>
      <c r="C89" s="54"/>
      <c r="D89" s="52">
        <v>4511</v>
      </c>
      <c r="E89" s="47" t="s">
        <v>198</v>
      </c>
      <c r="F89" s="70">
        <v>62600</v>
      </c>
      <c r="G89" s="70">
        <v>0</v>
      </c>
      <c r="H89" s="70">
        <v>0</v>
      </c>
      <c r="I89" s="72">
        <f t="shared" si="25"/>
        <v>0</v>
      </c>
    </row>
    <row r="90" spans="2:9" x14ac:dyDescent="0.25">
      <c r="B90" s="53"/>
      <c r="C90" s="55"/>
      <c r="D90" s="52" t="s">
        <v>121</v>
      </c>
      <c r="E90" s="47" t="s">
        <v>131</v>
      </c>
      <c r="F90" s="70">
        <f>SUM(F91)</f>
        <v>0</v>
      </c>
      <c r="G90" s="70">
        <f t="shared" ref="G90:I90" si="32">SUM(G91)</f>
        <v>0</v>
      </c>
      <c r="H90" s="70">
        <f t="shared" si="32"/>
        <v>0</v>
      </c>
      <c r="I90" s="72" t="e">
        <f t="shared" si="25"/>
        <v>#DIV/0!</v>
      </c>
    </row>
    <row r="91" spans="2:9" ht="15" customHeight="1" x14ac:dyDescent="0.25">
      <c r="B91" s="53"/>
      <c r="C91" s="56"/>
      <c r="D91" s="52">
        <v>42</v>
      </c>
      <c r="E91" s="47" t="s">
        <v>134</v>
      </c>
      <c r="F91" s="70">
        <f>SUM(F92:F92)</f>
        <v>0</v>
      </c>
      <c r="G91" s="70">
        <f t="shared" ref="G91:I91" si="33">SUM(G92:G92)</f>
        <v>0</v>
      </c>
      <c r="H91" s="70">
        <f t="shared" si="33"/>
        <v>0</v>
      </c>
      <c r="I91" s="72" t="e">
        <f t="shared" si="25"/>
        <v>#DIV/0!</v>
      </c>
    </row>
    <row r="92" spans="2:9" x14ac:dyDescent="0.25">
      <c r="B92" s="53"/>
      <c r="C92" s="56"/>
      <c r="D92" s="52">
        <v>4221</v>
      </c>
      <c r="E92" s="12" t="s">
        <v>102</v>
      </c>
      <c r="F92" s="59">
        <v>0</v>
      </c>
      <c r="G92" s="70">
        <v>0</v>
      </c>
      <c r="H92" s="70"/>
      <c r="I92" s="72" t="e">
        <f t="shared" si="25"/>
        <v>#DIV/0!</v>
      </c>
    </row>
    <row r="93" spans="2:9" ht="23.25" customHeight="1" x14ac:dyDescent="0.25">
      <c r="B93" s="138" t="s">
        <v>114</v>
      </c>
      <c r="C93" s="139"/>
      <c r="D93" s="140"/>
      <c r="E93" s="141" t="s">
        <v>126</v>
      </c>
      <c r="F93" s="61">
        <f>SUM(F94)</f>
        <v>46352.5</v>
      </c>
      <c r="G93" s="61">
        <f t="shared" ref="G93:I93" si="34">SUM(G94)</f>
        <v>0</v>
      </c>
      <c r="H93" s="61">
        <f t="shared" si="34"/>
        <v>22735.170000000002</v>
      </c>
      <c r="I93" s="72">
        <f t="shared" si="25"/>
        <v>49.048422415187964</v>
      </c>
    </row>
    <row r="94" spans="2:9" ht="23.25" customHeight="1" x14ac:dyDescent="0.25">
      <c r="B94" s="138" t="s">
        <v>201</v>
      </c>
      <c r="C94" s="139"/>
      <c r="D94" s="140"/>
      <c r="E94" s="141" t="s">
        <v>127</v>
      </c>
      <c r="F94" s="61">
        <f>SUM(F95)</f>
        <v>46352.5</v>
      </c>
      <c r="G94" s="61">
        <f t="shared" ref="G94:I94" si="35">SUM(G95)</f>
        <v>0</v>
      </c>
      <c r="H94" s="61">
        <f t="shared" si="35"/>
        <v>22735.170000000002</v>
      </c>
      <c r="I94" s="72">
        <f t="shared" si="25"/>
        <v>49.048422415187964</v>
      </c>
    </row>
    <row r="95" spans="2:9" ht="25.5" x14ac:dyDescent="0.25">
      <c r="B95" s="118" t="s">
        <v>124</v>
      </c>
      <c r="C95" s="119"/>
      <c r="D95" s="120"/>
      <c r="E95" s="57" t="s">
        <v>135</v>
      </c>
      <c r="F95" s="71">
        <f>SUM(F96)</f>
        <v>46352.5</v>
      </c>
      <c r="G95" s="71">
        <f t="shared" ref="G95:I95" si="36">SUM(G96)</f>
        <v>0</v>
      </c>
      <c r="H95" s="71">
        <f t="shared" si="36"/>
        <v>22735.170000000002</v>
      </c>
      <c r="I95" s="72">
        <f t="shared" si="25"/>
        <v>49.048422415187964</v>
      </c>
    </row>
    <row r="96" spans="2:9" x14ac:dyDescent="0.25">
      <c r="B96" s="115" t="s">
        <v>125</v>
      </c>
      <c r="C96" s="116"/>
      <c r="D96" s="117"/>
      <c r="E96" s="57" t="s">
        <v>200</v>
      </c>
      <c r="F96" s="71">
        <f>SUM(F97)</f>
        <v>46352.5</v>
      </c>
      <c r="G96" s="71">
        <f t="shared" ref="G96:I96" si="37">SUM(G97)</f>
        <v>0</v>
      </c>
      <c r="H96" s="71">
        <f t="shared" si="37"/>
        <v>22735.170000000002</v>
      </c>
      <c r="I96" s="72">
        <f t="shared" si="25"/>
        <v>49.048422415187964</v>
      </c>
    </row>
    <row r="97" spans="2:9" x14ac:dyDescent="0.25">
      <c r="B97" s="121" t="s">
        <v>118</v>
      </c>
      <c r="C97" s="122"/>
      <c r="D97" s="123"/>
      <c r="E97" s="47" t="s">
        <v>130</v>
      </c>
      <c r="F97" s="70">
        <f>SUM(F98+F101)</f>
        <v>46352.5</v>
      </c>
      <c r="G97" s="70">
        <f t="shared" ref="G97:I97" si="38">SUM(G98+G101)</f>
        <v>0</v>
      </c>
      <c r="H97" s="70">
        <f t="shared" si="38"/>
        <v>22735.170000000002</v>
      </c>
      <c r="I97" s="72">
        <f t="shared" si="25"/>
        <v>49.048422415187964</v>
      </c>
    </row>
    <row r="98" spans="2:9" x14ac:dyDescent="0.25">
      <c r="B98" s="112">
        <v>31</v>
      </c>
      <c r="C98" s="113"/>
      <c r="D98" s="114"/>
      <c r="E98" s="47" t="s">
        <v>5</v>
      </c>
      <c r="F98" s="70">
        <f>SUM(F99:F100)</f>
        <v>44852.5</v>
      </c>
      <c r="G98" s="70">
        <f t="shared" ref="G98:H98" si="39">SUM(G99:G100)</f>
        <v>0</v>
      </c>
      <c r="H98" s="70">
        <f t="shared" si="39"/>
        <v>21973.97</v>
      </c>
      <c r="I98" s="72">
        <f t="shared" si="25"/>
        <v>48.991628114374898</v>
      </c>
    </row>
    <row r="99" spans="2:9" x14ac:dyDescent="0.25">
      <c r="B99" s="58"/>
      <c r="C99" s="55"/>
      <c r="D99" s="52">
        <v>3111</v>
      </c>
      <c r="E99" s="47" t="s">
        <v>23</v>
      </c>
      <c r="F99" s="70">
        <v>38500</v>
      </c>
      <c r="G99" s="70">
        <v>0</v>
      </c>
      <c r="H99" s="70">
        <v>18861.82</v>
      </c>
      <c r="I99" s="72">
        <f t="shared" si="25"/>
        <v>48.991740259740254</v>
      </c>
    </row>
    <row r="100" spans="2:9" ht="15" customHeight="1" x14ac:dyDescent="0.25">
      <c r="B100" s="58"/>
      <c r="C100" s="55"/>
      <c r="D100" s="52">
        <v>3132</v>
      </c>
      <c r="E100" s="47" t="s">
        <v>68</v>
      </c>
      <c r="F100" s="70">
        <v>6352.5</v>
      </c>
      <c r="G100" s="70">
        <v>0</v>
      </c>
      <c r="H100" s="70">
        <v>3112.15</v>
      </c>
      <c r="I100" s="72">
        <f t="shared" si="25"/>
        <v>48.990948445493906</v>
      </c>
    </row>
    <row r="101" spans="2:9" x14ac:dyDescent="0.25">
      <c r="B101" s="58"/>
      <c r="C101" s="55"/>
      <c r="D101" s="52">
        <v>32</v>
      </c>
      <c r="E101" s="47" t="s">
        <v>13</v>
      </c>
      <c r="F101" s="70">
        <f>SUM(F102)</f>
        <v>1500</v>
      </c>
      <c r="G101" s="70">
        <f t="shared" ref="G101:H101" si="40">SUM(G102)</f>
        <v>0</v>
      </c>
      <c r="H101" s="70">
        <f t="shared" si="40"/>
        <v>761.2</v>
      </c>
      <c r="I101" s="72">
        <f t="shared" si="25"/>
        <v>50.74666666666667</v>
      </c>
    </row>
    <row r="102" spans="2:9" x14ac:dyDescent="0.25">
      <c r="B102" s="58"/>
      <c r="C102" s="55"/>
      <c r="D102" s="52">
        <v>3212</v>
      </c>
      <c r="E102" s="47" t="s">
        <v>69</v>
      </c>
      <c r="F102" s="70">
        <v>1500</v>
      </c>
      <c r="G102" s="70">
        <v>0</v>
      </c>
      <c r="H102" s="70">
        <v>761.2</v>
      </c>
      <c r="I102" s="72">
        <f t="shared" si="25"/>
        <v>50.74666666666667</v>
      </c>
    </row>
  </sheetData>
  <mergeCells count="18">
    <mergeCell ref="B25:D25"/>
    <mergeCell ref="B26:D26"/>
    <mergeCell ref="B14:D14"/>
    <mergeCell ref="B8:D8"/>
    <mergeCell ref="B11:D11"/>
    <mergeCell ref="B13:D13"/>
    <mergeCell ref="B2:I2"/>
    <mergeCell ref="B9:D9"/>
    <mergeCell ref="B12:D12"/>
    <mergeCell ref="B4:I4"/>
    <mergeCell ref="B6:E6"/>
    <mergeCell ref="B7:E7"/>
    <mergeCell ref="B98:D98"/>
    <mergeCell ref="B72:D72"/>
    <mergeCell ref="B80:D80"/>
    <mergeCell ref="B95:D95"/>
    <mergeCell ref="B96:D96"/>
    <mergeCell ref="B97:D97"/>
  </mergeCells>
  <pageMargins left="0.7" right="0.7" top="0.75" bottom="0.75" header="0.3" footer="0.3"/>
  <pageSetup paperSize="9"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Rashodi i prihodi prema izvoru</vt:lpstr>
      <vt:lpstr>Rashodi prema funkcijskoj k </vt:lpstr>
      <vt:lpstr>Račun fin prema izvorima f</vt:lpstr>
      <vt:lpstr>Račun financiranja </vt:lpstr>
      <vt:lpstr>Programska klasifikacija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2026-07-15T11:06:14Z</cp:lastPrinted>
  <dcterms:created xsi:type="dcterms:W3CDTF">2022-08-12T12:51:27Z</dcterms:created>
  <dcterms:modified xsi:type="dcterms:W3CDTF">2026-07-15T11:38:08Z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