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risnik\Desktop\iva vanjak dokumenti\GOD.FIN.PLAN 2026-2028\Fin.plan rebalans 1 - 2026\"/>
    </mc:Choice>
  </mc:AlternateContent>
  <xr:revisionPtr revIDLastSave="0" documentId="13_ncr:1_{2F0BB5B6-B8BB-4689-A83C-A0D25B5D330D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SAŽETAK " sheetId="9" r:id="rId1"/>
    <sheet name=" Račun prihoda i rashoda" sheetId="3" r:id="rId2"/>
    <sheet name="Prih.rash.prema izvorima financ" sheetId="5" r:id="rId3"/>
    <sheet name="Rashodi prema funkcijskoj k " sheetId="8" r:id="rId4"/>
    <sheet name="Račun financiranja" sheetId="6" r:id="rId5"/>
    <sheet name="POSEBNI DIO" sheetId="7" r:id="rId6"/>
    <sheet name="List2" sheetId="2" r:id="rId7"/>
  </sheets>
  <definedNames>
    <definedName name="_xlnm.Print_Area" localSheetId="1">' Račun prihoda i rashoda'!$A$1:$F$54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7" l="1"/>
  <c r="H43" i="7"/>
  <c r="H44" i="7"/>
  <c r="H45" i="7"/>
  <c r="H48" i="7"/>
  <c r="H49" i="7"/>
  <c r="H52" i="7"/>
  <c r="H53" i="7"/>
  <c r="H54" i="7"/>
  <c r="H55" i="7"/>
  <c r="H56" i="7"/>
  <c r="H23" i="7"/>
  <c r="H24" i="7"/>
  <c r="H25" i="7"/>
  <c r="H26" i="7"/>
  <c r="H27" i="7"/>
  <c r="H28" i="7"/>
  <c r="H29" i="7"/>
  <c r="H30" i="7"/>
  <c r="H31" i="7"/>
  <c r="H38" i="7"/>
  <c r="H39" i="7"/>
  <c r="H40" i="7"/>
  <c r="H41" i="7"/>
  <c r="H7" i="7"/>
  <c r="H8" i="7"/>
  <c r="H9" i="7"/>
  <c r="H10" i="7"/>
  <c r="H11" i="7"/>
  <c r="H12" i="7"/>
  <c r="H13" i="7"/>
  <c r="H14" i="7"/>
  <c r="H15" i="7"/>
  <c r="H16" i="7"/>
  <c r="H6" i="7"/>
  <c r="F23" i="7"/>
  <c r="E23" i="7"/>
  <c r="G55" i="7"/>
  <c r="G56" i="7"/>
  <c r="G33" i="7"/>
  <c r="G35" i="7"/>
  <c r="G37" i="7"/>
  <c r="G40" i="7"/>
  <c r="G42" i="7"/>
  <c r="G45" i="7"/>
  <c r="G47" i="7"/>
  <c r="G49" i="7"/>
  <c r="G51" i="7"/>
  <c r="G12" i="7"/>
  <c r="G14" i="7"/>
  <c r="G16" i="7"/>
  <c r="G18" i="7"/>
  <c r="G20" i="7"/>
  <c r="G22" i="7"/>
  <c r="G25" i="7"/>
  <c r="G27" i="7"/>
  <c r="G29" i="7"/>
  <c r="G31" i="7"/>
  <c r="F24" i="7"/>
  <c r="E24" i="7"/>
  <c r="G24" i="7" s="1"/>
  <c r="E7" i="8"/>
  <c r="E8" i="8"/>
  <c r="E9" i="8"/>
  <c r="E10" i="8"/>
  <c r="E6" i="8"/>
  <c r="D7" i="8"/>
  <c r="D8" i="8"/>
  <c r="D9" i="8"/>
  <c r="D10" i="8"/>
  <c r="D6" i="8"/>
  <c r="C6" i="8"/>
  <c r="C7" i="8"/>
  <c r="E33" i="5"/>
  <c r="E10" i="5"/>
  <c r="D25" i="5"/>
  <c r="E25" i="5" s="1"/>
  <c r="D26" i="5"/>
  <c r="D27" i="5"/>
  <c r="E27" i="5" s="1"/>
  <c r="D29" i="5"/>
  <c r="E29" i="5" s="1"/>
  <c r="D31" i="5"/>
  <c r="E31" i="5" s="1"/>
  <c r="D33" i="5"/>
  <c r="D34" i="5"/>
  <c r="E34" i="5" s="1"/>
  <c r="D36" i="5"/>
  <c r="D38" i="5"/>
  <c r="D40" i="5"/>
  <c r="D8" i="5"/>
  <c r="E8" i="5" s="1"/>
  <c r="D10" i="5"/>
  <c r="D12" i="5"/>
  <c r="E12" i="5" s="1"/>
  <c r="D13" i="5"/>
  <c r="E13" i="5" s="1"/>
  <c r="D15" i="5"/>
  <c r="E15" i="5" s="1"/>
  <c r="D16" i="5"/>
  <c r="E16" i="5" s="1"/>
  <c r="D18" i="5"/>
  <c r="D20" i="5"/>
  <c r="D22" i="5"/>
  <c r="G32" i="3" l="1"/>
  <c r="G33" i="3"/>
  <c r="G34" i="3"/>
  <c r="G35" i="3"/>
  <c r="G36" i="3"/>
  <c r="G38" i="3"/>
  <c r="G39" i="3"/>
  <c r="G40" i="3"/>
  <c r="G41" i="3"/>
  <c r="G42" i="3"/>
  <c r="G44" i="3"/>
  <c r="G45" i="3"/>
  <c r="G48" i="3"/>
  <c r="G49" i="3"/>
  <c r="G50" i="3"/>
  <c r="G51" i="3"/>
  <c r="G52" i="3"/>
  <c r="G53" i="3"/>
  <c r="G31" i="3"/>
  <c r="G10" i="3"/>
  <c r="G11" i="3"/>
  <c r="G12" i="3"/>
  <c r="G14" i="3"/>
  <c r="G15" i="3"/>
  <c r="G16" i="3"/>
  <c r="G17" i="3"/>
  <c r="G18" i="3"/>
  <c r="G19" i="3"/>
  <c r="G20" i="3"/>
  <c r="G21" i="3"/>
  <c r="G22" i="3"/>
  <c r="G9" i="3"/>
  <c r="I9" i="9"/>
  <c r="I11" i="9"/>
  <c r="I12" i="9"/>
  <c r="I13" i="9"/>
  <c r="I8" i="9"/>
  <c r="E39" i="3"/>
  <c r="F39" i="3"/>
  <c r="F46" i="3"/>
  <c r="F47" i="3"/>
  <c r="F53" i="3"/>
  <c r="F54" i="3"/>
  <c r="F55" i="3"/>
  <c r="F58" i="3"/>
  <c r="F34" i="3"/>
  <c r="F35" i="3"/>
  <c r="F36" i="3"/>
  <c r="F37" i="3"/>
  <c r="F38" i="3"/>
  <c r="F40" i="3"/>
  <c r="F41" i="3"/>
  <c r="F42" i="3"/>
  <c r="F43" i="3"/>
  <c r="F44" i="3"/>
  <c r="F45" i="3"/>
  <c r="F49" i="3"/>
  <c r="F50" i="3"/>
  <c r="F21" i="3"/>
  <c r="F12" i="3" l="1"/>
  <c r="F13" i="3"/>
  <c r="F15" i="3"/>
  <c r="F17" i="3"/>
  <c r="F19" i="3"/>
  <c r="F20" i="3"/>
  <c r="F22" i="3"/>
  <c r="F25" i="3"/>
  <c r="F28" i="3"/>
  <c r="H9" i="9"/>
  <c r="H10" i="9"/>
  <c r="H12" i="9"/>
  <c r="H13" i="9"/>
  <c r="H21" i="9"/>
  <c r="H41" i="9"/>
  <c r="E30" i="7"/>
  <c r="F30" i="7"/>
  <c r="G30" i="7" s="1"/>
  <c r="E26" i="7"/>
  <c r="F26" i="7"/>
  <c r="E15" i="7"/>
  <c r="F15" i="7"/>
  <c r="E17" i="7"/>
  <c r="G17" i="7" s="1"/>
  <c r="F17" i="7"/>
  <c r="B32" i="5"/>
  <c r="C32" i="5"/>
  <c r="B24" i="5"/>
  <c r="C24" i="5"/>
  <c r="D24" i="5" s="1"/>
  <c r="E24" i="5" s="1"/>
  <c r="B14" i="5"/>
  <c r="C14" i="5"/>
  <c r="B11" i="5"/>
  <c r="C11" i="5"/>
  <c r="G15" i="7" l="1"/>
  <c r="G26" i="7"/>
  <c r="D11" i="5"/>
  <c r="E11" i="5" s="1"/>
  <c r="D32" i="5"/>
  <c r="E32" i="5" s="1"/>
  <c r="D14" i="5"/>
  <c r="E14" i="5" s="1"/>
  <c r="E32" i="7"/>
  <c r="G32" i="7" s="1"/>
  <c r="D27" i="3"/>
  <c r="D26" i="3" s="1"/>
  <c r="E27" i="3"/>
  <c r="E26" i="3" l="1"/>
  <c r="F26" i="3" s="1"/>
  <c r="F27" i="3"/>
  <c r="E46" i="7"/>
  <c r="F46" i="7"/>
  <c r="E21" i="7"/>
  <c r="F21" i="7"/>
  <c r="E19" i="7"/>
  <c r="G19" i="7" s="1"/>
  <c r="F19" i="7"/>
  <c r="B35" i="5"/>
  <c r="C35" i="5"/>
  <c r="D57" i="3"/>
  <c r="E57" i="3"/>
  <c r="G46" i="7" l="1"/>
  <c r="G21" i="7"/>
  <c r="D35" i="5"/>
  <c r="F57" i="3"/>
  <c r="E11" i="7"/>
  <c r="F11" i="7"/>
  <c r="B39" i="5"/>
  <c r="C39" i="5"/>
  <c r="G11" i="7" l="1"/>
  <c r="D39" i="5"/>
  <c r="D16" i="3"/>
  <c r="E16" i="3"/>
  <c r="F16" i="3" s="1"/>
  <c r="E50" i="7"/>
  <c r="F50" i="7"/>
  <c r="E36" i="7"/>
  <c r="F36" i="7"/>
  <c r="G50" i="7" l="1"/>
  <c r="G36" i="7"/>
  <c r="C37" i="5"/>
  <c r="B37" i="5"/>
  <c r="D37" i="5" s="1"/>
  <c r="B19" i="5"/>
  <c r="C19" i="5"/>
  <c r="D11" i="3"/>
  <c r="E11" i="3"/>
  <c r="D52" i="3"/>
  <c r="E52" i="3"/>
  <c r="E51" i="3" s="1"/>
  <c r="D39" i="3"/>
  <c r="D24" i="3"/>
  <c r="E24" i="3"/>
  <c r="E23" i="3" s="1"/>
  <c r="D19" i="5" l="1"/>
  <c r="D51" i="3"/>
  <c r="F51" i="3" s="1"/>
  <c r="F52" i="3"/>
  <c r="F11" i="3"/>
  <c r="D23" i="3"/>
  <c r="F23" i="3" s="1"/>
  <c r="F24" i="3"/>
  <c r="E34" i="7"/>
  <c r="F34" i="7"/>
  <c r="B30" i="5"/>
  <c r="C30" i="5"/>
  <c r="B28" i="5"/>
  <c r="C28" i="5"/>
  <c r="B7" i="5"/>
  <c r="C7" i="5"/>
  <c r="B9" i="5"/>
  <c r="C9" i="5"/>
  <c r="B21" i="5"/>
  <c r="C21" i="5"/>
  <c r="G34" i="7" l="1"/>
  <c r="D30" i="5"/>
  <c r="E30" i="5" s="1"/>
  <c r="D28" i="5"/>
  <c r="E28" i="5" s="1"/>
  <c r="D9" i="5"/>
  <c r="E9" i="5" s="1"/>
  <c r="D21" i="5"/>
  <c r="D7" i="5"/>
  <c r="E7" i="5" s="1"/>
  <c r="E48" i="7"/>
  <c r="G48" i="7" s="1"/>
  <c r="F48" i="7"/>
  <c r="E13" i="7"/>
  <c r="F13" i="7"/>
  <c r="E10" i="7" l="1"/>
  <c r="G13" i="7"/>
  <c r="F10" i="7"/>
  <c r="G10" i="7" s="1"/>
  <c r="B17" i="5"/>
  <c r="C17" i="5"/>
  <c r="C6" i="5" s="1"/>
  <c r="D17" i="5" l="1"/>
  <c r="B6" i="5"/>
  <c r="D6" i="5" s="1"/>
  <c r="E6" i="5" s="1"/>
  <c r="E56" i="3"/>
  <c r="D56" i="3"/>
  <c r="F56" i="3" l="1"/>
  <c r="C8" i="8"/>
  <c r="B8" i="8"/>
  <c r="F54" i="7"/>
  <c r="G11" i="9"/>
  <c r="H11" i="9" s="1"/>
  <c r="G8" i="9"/>
  <c r="H8" i="9" s="1"/>
  <c r="F28" i="7"/>
  <c r="E28" i="7"/>
  <c r="F39" i="7"/>
  <c r="E39" i="7"/>
  <c r="F41" i="7"/>
  <c r="E41" i="7"/>
  <c r="G41" i="7" s="1"/>
  <c r="F44" i="7"/>
  <c r="E44" i="7"/>
  <c r="E54" i="7"/>
  <c r="G54" i="7" s="1"/>
  <c r="F53" i="7"/>
  <c r="F52" i="7" s="1"/>
  <c r="E53" i="7"/>
  <c r="G53" i="7" s="1"/>
  <c r="G44" i="7" l="1"/>
  <c r="G39" i="7"/>
  <c r="G28" i="7"/>
  <c r="E43" i="7"/>
  <c r="B23" i="5"/>
  <c r="F43" i="7"/>
  <c r="F38" i="7"/>
  <c r="E33" i="3"/>
  <c r="E48" i="3"/>
  <c r="D48" i="3"/>
  <c r="D33" i="3"/>
  <c r="E14" i="3"/>
  <c r="E18" i="3"/>
  <c r="D14" i="3"/>
  <c r="D18" i="3"/>
  <c r="F41" i="9"/>
  <c r="G41" i="9" s="1"/>
  <c r="G21" i="9"/>
  <c r="F21" i="9"/>
  <c r="F11" i="9"/>
  <c r="F8" i="9"/>
  <c r="G43" i="7" l="1"/>
  <c r="G23" i="7"/>
  <c r="F48" i="3"/>
  <c r="F18" i="3"/>
  <c r="F33" i="3"/>
  <c r="E10" i="3"/>
  <c r="E9" i="3" s="1"/>
  <c r="D10" i="3"/>
  <c r="D9" i="3" s="1"/>
  <c r="F14" i="3"/>
  <c r="F9" i="7"/>
  <c r="E32" i="3"/>
  <c r="E31" i="3" s="1"/>
  <c r="F14" i="9"/>
  <c r="F22" i="9" s="1"/>
  <c r="G14" i="9"/>
  <c r="D23" i="5"/>
  <c r="E23" i="5" s="1"/>
  <c r="C23" i="5"/>
  <c r="E52" i="7"/>
  <c r="G52" i="7" s="1"/>
  <c r="B7" i="8"/>
  <c r="B6" i="8" s="1"/>
  <c r="F8" i="7" l="1"/>
  <c r="F10" i="3"/>
  <c r="F9" i="3" s="1"/>
  <c r="G22" i="9"/>
  <c r="G33" i="9" s="1"/>
  <c r="H14" i="9"/>
  <c r="H22" i="9" s="1"/>
  <c r="H32" i="9" s="1"/>
  <c r="H33" i="9" s="1"/>
  <c r="F33" i="9"/>
  <c r="E38" i="7"/>
  <c r="G38" i="7" s="1"/>
  <c r="D32" i="3"/>
  <c r="D31" i="3" s="1"/>
  <c r="E9" i="7" l="1"/>
  <c r="F7" i="7"/>
  <c r="F32" i="3"/>
  <c r="F31" i="3" s="1"/>
  <c r="E8" i="7" l="1"/>
  <c r="G9" i="7"/>
  <c r="F6" i="7"/>
  <c r="E7" i="7" l="1"/>
  <c r="G8" i="7"/>
  <c r="E6" i="7" l="1"/>
  <c r="G6" i="7" s="1"/>
  <c r="G7" i="7"/>
</calcChain>
</file>

<file path=xl/sharedStrings.xml><?xml version="1.0" encoding="utf-8"?>
<sst xmlns="http://schemas.openxmlformats.org/spreadsheetml/2006/main" count="300" uniqueCount="162">
  <si>
    <t>PRIHODI UKUPNO</t>
  </si>
  <si>
    <t>RASHODI UKUPNO</t>
  </si>
  <si>
    <t>RAZLIKA - VIŠAK / MANJAK</t>
  </si>
  <si>
    <t>NETO FINANCIRANJE</t>
  </si>
  <si>
    <t>VIŠAK / MANJAK + NETO FINANCIRANJE</t>
  </si>
  <si>
    <t>Naziv prihoda</t>
  </si>
  <si>
    <t xml:space="preserve">A. RAČUN PRIHODA I RASHODA </t>
  </si>
  <si>
    <t>Razred</t>
  </si>
  <si>
    <t>Skupina</t>
  </si>
  <si>
    <t>Prihodi poslovanja</t>
  </si>
  <si>
    <t>Opći prihodi i primici</t>
  </si>
  <si>
    <t>Naziv rashoda</t>
  </si>
  <si>
    <t>Rashodi poslovanja</t>
  </si>
  <si>
    <t>Rashodi za zaposlene</t>
  </si>
  <si>
    <t>Rashodi za nabavu nefinancijske imovine</t>
  </si>
  <si>
    <t>BROJČANA OZNAKA I NAZIV</t>
  </si>
  <si>
    <t>UKUPNI RASHODI</t>
  </si>
  <si>
    <t>B. RAČUN FINANCIRANJA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</si>
  <si>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</si>
  <si>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</si>
  <si>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</si>
  <si>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</si>
  <si>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</si>
  <si>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</si>
  <si>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</si>
  <si>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</si>
  <si>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Namjenski primici od zaduživanja</t>
  </si>
  <si>
    <t>Izdaci za otplatu glavnice primljenih kredita i zajmova</t>
  </si>
  <si>
    <t>Vlastiti prihodi</t>
  </si>
  <si>
    <t>Pomoći iz inozemstva i od subjekata unutar općeg proračuna</t>
  </si>
  <si>
    <t>…</t>
  </si>
  <si>
    <t>Ostale pomoći</t>
  </si>
  <si>
    <t>1 Opći prihodi i primici</t>
  </si>
  <si>
    <t>3 Vlastiti prihodi</t>
  </si>
  <si>
    <t>31 Vlastiti prihodi</t>
  </si>
  <si>
    <t>UKUPNI PRIHODI</t>
  </si>
  <si>
    <t>Prihodi od imovine</t>
  </si>
  <si>
    <t>Prihodi od upr.i adm.pristojbi i po posebnim propis.</t>
  </si>
  <si>
    <t xml:space="preserve"> Prihodi od nadležnog proračuna</t>
  </si>
  <si>
    <t>Financijski rashodi</t>
  </si>
  <si>
    <t>09 Obrazovanje</t>
  </si>
  <si>
    <t>091 Predškolsko i osnovno obrazovanje</t>
  </si>
  <si>
    <t xml:space="preserve">    096 Dodatne usluge u obrazovanju</t>
  </si>
  <si>
    <t>5 Pomoći</t>
  </si>
  <si>
    <t>RAZDJEL 030</t>
  </si>
  <si>
    <t>UPRAVNI ODJEL ZA ODGOJ I ŠKOLSTVO</t>
  </si>
  <si>
    <t>GLAVA 030-01</t>
  </si>
  <si>
    <t>PROGRAM 1010</t>
  </si>
  <si>
    <t xml:space="preserve">DJEČJI VRTIĆ RADOST </t>
  </si>
  <si>
    <t>GLAVA 030-02</t>
  </si>
  <si>
    <t>Aktivnost A1010-01</t>
  </si>
  <si>
    <t>Izvor 11</t>
  </si>
  <si>
    <t>PROGRAM 1064</t>
  </si>
  <si>
    <t>Aktivnost A1010-02</t>
  </si>
  <si>
    <t>Izvor 31</t>
  </si>
  <si>
    <t>Aktivnost KP1010-03</t>
  </si>
  <si>
    <t>Opremanje objekata</t>
  </si>
  <si>
    <t>Rashodi za nabavu proizvedene dug.imovine</t>
  </si>
  <si>
    <t xml:space="preserve">        Izvor 11</t>
  </si>
  <si>
    <t>Aktivnost A1010-05</t>
  </si>
  <si>
    <t>SMJENSKI RAD I PRODULJENI BORAVAK VRTIĆA</t>
  </si>
  <si>
    <t>Aktivnost 1064-01</t>
  </si>
  <si>
    <t>Smjenski rad</t>
  </si>
  <si>
    <t>Prihodi za posebne namjere</t>
  </si>
  <si>
    <t>Prihodi za posebne namjene</t>
  </si>
  <si>
    <t>Rashodi za nabavu neproizvedene dug.imovine</t>
  </si>
  <si>
    <t>41 Prihodi za posebne namjene</t>
  </si>
  <si>
    <t>Izvor 41</t>
  </si>
  <si>
    <t>Ostali prihodi za posebne namjene</t>
  </si>
  <si>
    <t>A) SAŽETAK RAČUNA PRIHODA I RASHODA</t>
  </si>
  <si>
    <t>EUR</t>
  </si>
  <si>
    <t>6 PRIHODI POSLOVANJA</t>
  </si>
  <si>
    <t>7 PRIHODI OD PRODAJE NEFINANCIJSKE IMOVINE</t>
  </si>
  <si>
    <t>3 RASHODI  POSLOVANJA</t>
  </si>
  <si>
    <t>4 RASHODI ZA NABAVU NEFINANCIJSKE IMOVINE</t>
  </si>
  <si>
    <t>B) SAŽETAK RAČUNA FINANCIRANJA</t>
  </si>
  <si>
    <t>8 PRIMICI OD FINANCIJSKE IMOVINE I ZADUŽIVANJA</t>
  </si>
  <si>
    <t>5 IZDACI ZA FINANCIJSKU IMOVINU I OTPLATE ZAJMOVA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</si>
  <si>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</si>
  <si>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</si>
  <si>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</si>
  <si>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</si>
  <si>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</si>
  <si>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VIŠAK / MANJAK IZ PRETHODNE(IH) GODINE KOJI ĆE SE RASPOREDITI / POKRITI</t>
  </si>
  <si>
    <t>VIŠAK / MANJAK TEKUĆE GODINE</t>
  </si>
  <si>
    <t xml:space="preserve">Vlastiti prihodi </t>
  </si>
  <si>
    <t>PREDŠKOLSKI ODGOJ I OBRAZOVANJE U GRADSKIM USTANOVAMA -REDOVAN RAD</t>
  </si>
  <si>
    <t>Vlastiti izvori</t>
  </si>
  <si>
    <t>Ost.prih. za pos.namjene - UO za odgoj i školstvo</t>
  </si>
  <si>
    <t xml:space="preserve">    0911 Predškolsko obrazovanje</t>
  </si>
  <si>
    <t xml:space="preserve">Izvor 92 </t>
  </si>
  <si>
    <t xml:space="preserve">   </t>
  </si>
  <si>
    <t>Izvor 51</t>
  </si>
  <si>
    <t>Izvor 92</t>
  </si>
  <si>
    <t xml:space="preserve">Rezultat poslovanja </t>
  </si>
  <si>
    <t xml:space="preserve">Višak prihoda </t>
  </si>
  <si>
    <t>9 Rezultat</t>
  </si>
  <si>
    <t xml:space="preserve">  92 Manjak prihoda opći prihodi i primici</t>
  </si>
  <si>
    <t>Rezultat poslovanja</t>
  </si>
  <si>
    <t>Manjak prihoda - izvor 11</t>
  </si>
  <si>
    <t>Pomoći EU</t>
  </si>
  <si>
    <t>Donacije</t>
  </si>
  <si>
    <t>A1. PRIHODI I RASHODI POSLOVANJA PREMA EKONOMSKOJ KLASIFIKACIJI</t>
  </si>
  <si>
    <t>A2.  PRIHODI I  RASHODI PREMA IZVORIMA FINANCIRANJA</t>
  </si>
  <si>
    <t>A3. RASHODI PREMA FUNKCIJSKOJ KLASIFIKACIJI</t>
  </si>
  <si>
    <t>B 1. RAČUN FINANCIRANJA PREMA EKONOMSKOJ KLASIFIKACIJI</t>
  </si>
  <si>
    <t>B 2. RAČUN FINANCIRANJA PREMA IZVORIMA FINANCIRANJA</t>
  </si>
  <si>
    <t>UKUPNO PRIMICI</t>
  </si>
  <si>
    <t>Sredstva učešća za pomoći</t>
  </si>
  <si>
    <t>UKUPNO IZDACI</t>
  </si>
  <si>
    <t>4 Prihodi za posebne namjene</t>
  </si>
  <si>
    <t>6 Donacije</t>
  </si>
  <si>
    <t xml:space="preserve">  31 Vlastiti prihodi</t>
  </si>
  <si>
    <t xml:space="preserve">  41 Prihodi za posebne namjene</t>
  </si>
  <si>
    <t xml:space="preserve">  61 Donacije</t>
  </si>
  <si>
    <t xml:space="preserve">   92 Višak prihoda</t>
  </si>
  <si>
    <t>Izvor 6103</t>
  </si>
  <si>
    <t>Tekuće pomoći</t>
  </si>
  <si>
    <t>Prihodi od prodaje nefinancijske imovine</t>
  </si>
  <si>
    <t>Prih.od prodaje proizv.dugotrajne imovine</t>
  </si>
  <si>
    <t>Višak prihoda</t>
  </si>
  <si>
    <t>7 Prihodi od prodaje nefin. imovine</t>
  </si>
  <si>
    <t xml:space="preserve">    72 Prihodi od prodaje nefin. imovine</t>
  </si>
  <si>
    <t xml:space="preserve">Višak prihoda  </t>
  </si>
  <si>
    <t>Izvor 72</t>
  </si>
  <si>
    <t>Prihodi od prodaje nefin. imovine</t>
  </si>
  <si>
    <t>Manjak prihoda za plaće iz 2024.</t>
  </si>
  <si>
    <t>Plan za 2026.</t>
  </si>
  <si>
    <t>11 Opći prihodi i primici(UO za soc.skrb)</t>
  </si>
  <si>
    <t>Manjak prihoda</t>
  </si>
  <si>
    <t>Rashodi za dodatna ulaganja na nefin.imovini</t>
  </si>
  <si>
    <t>Pomoći iz DP - UO za odgoj i školstvo</t>
  </si>
  <si>
    <t>Izvorni gradski prihodi- UO za odgoj i školstvo</t>
  </si>
  <si>
    <t>Izvorni gradski prihodi-Smjenski rad</t>
  </si>
  <si>
    <t>Izvorni gradski prihodi-UO za odgoj i školstvo</t>
  </si>
  <si>
    <t>Izvorni gradski prihodi- Smjenski rad</t>
  </si>
  <si>
    <t>Prihod od kom.nakn.i dop.-UO za odgoj i školstvo</t>
  </si>
  <si>
    <t>Pomoći iz državnog proračuna</t>
  </si>
  <si>
    <t>Izvorni gradski prihodi - UO za odgoj i školstvo</t>
  </si>
  <si>
    <t>Pomoći iz DP- UO za odgoj i školstvo</t>
  </si>
  <si>
    <t>Izvorni gradski prihodi - Smjenski rad</t>
  </si>
  <si>
    <t xml:space="preserve">  11 Izvorni gradski prihodi</t>
  </si>
  <si>
    <t xml:space="preserve">  50 Pomoći iz državnog proračuna (Grad)</t>
  </si>
  <si>
    <t xml:space="preserve">  50 Pomoći iz državnog proračuna (MZOM)</t>
  </si>
  <si>
    <t>11 Izvorni gradski prihodi</t>
  </si>
  <si>
    <t>40 Prihodi od kom.nakn.i kom.dop.(Grad)</t>
  </si>
  <si>
    <t xml:space="preserve">  40 Prihodi od kom.nakn.i kom.dop.(Grad)</t>
  </si>
  <si>
    <t xml:space="preserve">   50 Pomoći iz državnog proračuna (Grad)</t>
  </si>
  <si>
    <t>Izvor 50</t>
  </si>
  <si>
    <t>Pomoći iz državnog proračuna (Grad)</t>
  </si>
  <si>
    <t>I</t>
  </si>
  <si>
    <t>Izvor 40</t>
  </si>
  <si>
    <t>Prihodi od kom.nakn.i kom.dop.(Grad)</t>
  </si>
  <si>
    <t>Pomoći iz državnog proračuna (MZOM)</t>
  </si>
  <si>
    <t>Izvorni gradski prihodi</t>
  </si>
  <si>
    <t xml:space="preserve"> IZMJENE I DOPUNE FINANCIJSKOG PLANA DJEČJEG VRTIĆA RADOST ZADAR
ZA 2026. GODINU</t>
  </si>
  <si>
    <t>Povećanje / smanjenje</t>
  </si>
  <si>
    <t>Izmjene i dopune plana za 2026.</t>
  </si>
  <si>
    <t>IZMJENE I DOPUNE  FINANCIJSKOG PLANA DJEČJEG VRTIĆA RADOST ZADAR
ZA 2026. GODINU</t>
  </si>
  <si>
    <t>IZMJENE I DOPUNE FINANCIJSKOG PLANA DJEČJEG VRTIĆA RADOST ZADAR
ZA 2026. GODINU</t>
  </si>
  <si>
    <t>IZMJENE I DOPUNE FINANCIJSKOG PLANA DJEČJEG VRTIĆA RADOST ZADAR
ZA 2026.GODINU</t>
  </si>
  <si>
    <t>Indeks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</si>
</sst>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10" fillId="2" borderId="3" xfId="0" quotePrefix="1" applyFont="1" applyFill="1" applyBorder="1" applyAlignment="1">
      <alignment horizontal="left" vertical="center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0" fontId="10" fillId="3" borderId="1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 wrapText="1" indent="1"/>
    </xf>
    <xf numFmtId="0" fontId="9" fillId="2" borderId="3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left" vertical="center" wrapText="1" indent="4"/>
    </xf>
    <xf numFmtId="0" fontId="6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7"/>
    </xf>
    <xf numFmtId="0" fontId="3" fillId="2" borderId="2" xfId="0" applyFont="1" applyFill="1" applyBorder="1" applyAlignment="1">
      <alignment horizontal="left" vertical="center" wrapText="1" indent="7"/>
    </xf>
    <xf numFmtId="4" fontId="2" fillId="0" borderId="0" xfId="0" applyNumberFormat="1" applyFont="1" applyAlignment="1">
      <alignment horizontal="center" vertical="center" wrapText="1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 wrapText="1"/>
    </xf>
    <xf numFmtId="4" fontId="0" fillId="0" borderId="0" xfId="0" applyNumberFormat="1"/>
    <xf numFmtId="4" fontId="6" fillId="4" borderId="3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2" fontId="2" fillId="0" borderId="0" xfId="0" applyNumberFormat="1" applyFont="1" applyAlignment="1">
      <alignment horizontal="center" vertical="center" wrapText="1"/>
    </xf>
    <xf numFmtId="2" fontId="6" fillId="4" borderId="3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right"/>
    </xf>
    <xf numFmtId="2" fontId="3" fillId="2" borderId="3" xfId="0" applyNumberFormat="1" applyFont="1" applyFill="1" applyBorder="1" applyAlignment="1">
      <alignment horizontal="right" wrapText="1"/>
    </xf>
    <xf numFmtId="2" fontId="0" fillId="0" borderId="0" xfId="0" applyNumberFormat="1"/>
    <xf numFmtId="0" fontId="9" fillId="2" borderId="3" xfId="0" applyFont="1" applyFill="1" applyBorder="1" applyAlignment="1">
      <alignment horizontal="left" vertical="center" wrapText="1"/>
    </xf>
    <xf numFmtId="4" fontId="6" fillId="2" borderId="3" xfId="0" applyNumberFormat="1" applyFont="1" applyFill="1" applyBorder="1" applyAlignment="1">
      <alignment horizontal="right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 indent="4"/>
    </xf>
    <xf numFmtId="0" fontId="3" fillId="2" borderId="2" xfId="0" applyFont="1" applyFill="1" applyBorder="1" applyAlignment="1">
      <alignment vertical="center" wrapText="1"/>
    </xf>
    <xf numFmtId="0" fontId="6" fillId="0" borderId="2" xfId="0" quotePrefix="1" applyFont="1" applyBorder="1" applyAlignment="1">
      <alignment horizontal="left" wrapText="1"/>
    </xf>
    <xf numFmtId="0" fontId="6" fillId="0" borderId="1" xfId="0" quotePrefix="1" applyFont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8" fillId="3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left" vertical="center" wrapText="1" indent="4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4" fontId="10" fillId="4" borderId="1" xfId="0" quotePrefix="1" applyNumberFormat="1" applyFont="1" applyFill="1" applyBorder="1" applyAlignment="1">
      <alignment horizontal="right"/>
    </xf>
    <xf numFmtId="4" fontId="10" fillId="4" borderId="3" xfId="0" applyNumberFormat="1" applyFont="1" applyFill="1" applyBorder="1" applyAlignment="1">
      <alignment horizontal="right" wrapText="1"/>
    </xf>
    <xf numFmtId="4" fontId="10" fillId="3" borderId="1" xfId="0" quotePrefix="1" applyNumberFormat="1" applyFont="1" applyFill="1" applyBorder="1" applyAlignment="1">
      <alignment horizontal="right"/>
    </xf>
    <xf numFmtId="4" fontId="10" fillId="3" borderId="3" xfId="0" quotePrefix="1" applyNumberFormat="1" applyFont="1" applyFill="1" applyBorder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17" fillId="0" borderId="0" xfId="0" applyFont="1" applyAlignment="1">
      <alignment wrapText="1"/>
    </xf>
    <xf numFmtId="0" fontId="18" fillId="0" borderId="0" xfId="0" quotePrefix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8" fillId="0" borderId="0" xfId="0" applyFont="1"/>
    <xf numFmtId="0" fontId="10" fillId="0" borderId="1" xfId="0" quotePrefix="1" applyFont="1" applyBorder="1" applyAlignment="1">
      <alignment horizontal="left" wrapText="1"/>
    </xf>
    <xf numFmtId="0" fontId="10" fillId="0" borderId="2" xfId="0" quotePrefix="1" applyFont="1" applyBorder="1" applyAlignment="1">
      <alignment horizontal="left" wrapText="1"/>
    </xf>
    <xf numFmtId="0" fontId="10" fillId="0" borderId="2" xfId="0" quotePrefix="1" applyFont="1" applyBorder="1" applyAlignment="1">
      <alignment horizontal="center" wrapText="1"/>
    </xf>
    <xf numFmtId="0" fontId="10" fillId="0" borderId="2" xfId="0" quotePrefix="1" applyFont="1" applyBorder="1" applyAlignment="1">
      <alignment horizontal="left"/>
    </xf>
    <xf numFmtId="0" fontId="10" fillId="2" borderId="3" xfId="0" applyFont="1" applyFill="1" applyBorder="1" applyAlignment="1">
      <alignment horizontal="center" vertical="center" wrapText="1"/>
    </xf>
    <xf numFmtId="4" fontId="6" fillId="3" borderId="1" xfId="0" quotePrefix="1" applyNumberFormat="1" applyFont="1" applyFill="1" applyBorder="1" applyAlignment="1">
      <alignment horizontal="right"/>
    </xf>
    <xf numFmtId="4" fontId="6" fillId="3" borderId="3" xfId="0" quotePrefix="1" applyNumberFormat="1" applyFont="1" applyFill="1" applyBorder="1" applyAlignment="1">
      <alignment horizontal="right"/>
    </xf>
    <xf numFmtId="0" fontId="0" fillId="0" borderId="3" xfId="0" applyBorder="1"/>
    <xf numFmtId="4" fontId="0" fillId="0" borderId="3" xfId="0" applyNumberFormat="1" applyBorder="1"/>
    <xf numFmtId="0" fontId="1" fillId="0" borderId="3" xfId="0" applyFont="1" applyBorder="1"/>
    <xf numFmtId="0" fontId="20" fillId="0" borderId="3" xfId="0" applyFont="1" applyBorder="1"/>
    <xf numFmtId="4" fontId="1" fillId="0" borderId="3" xfId="0" applyNumberFormat="1" applyFont="1" applyBorder="1"/>
    <xf numFmtId="0" fontId="0" fillId="0" borderId="3" xfId="0" applyBorder="1" applyAlignment="1">
      <alignment horizontal="left"/>
    </xf>
    <xf numFmtId="0" fontId="1" fillId="0" borderId="3" xfId="0" applyFont="1" applyBorder="1" applyAlignment="1">
      <alignment horizontal="left"/>
    </xf>
    <xf numFmtId="4" fontId="10" fillId="2" borderId="3" xfId="0" applyNumberFormat="1" applyFont="1" applyFill="1" applyBorder="1" applyAlignment="1">
      <alignment vertical="center" wrapText="1"/>
    </xf>
    <xf numFmtId="4" fontId="10" fillId="2" borderId="3" xfId="0" applyNumberFormat="1" applyFont="1" applyFill="1" applyBorder="1" applyAlignment="1">
      <alignment horizontal="right" vertical="center" wrapText="1"/>
    </xf>
    <xf numFmtId="4" fontId="8" fillId="2" borderId="3" xfId="0" applyNumberFormat="1" applyFont="1" applyFill="1" applyBorder="1" applyAlignment="1">
      <alignment horizontal="right" vertical="center" wrapText="1"/>
    </xf>
    <xf numFmtId="4" fontId="8" fillId="2" borderId="3" xfId="0" quotePrefix="1" applyNumberFormat="1" applyFont="1" applyFill="1" applyBorder="1" applyAlignment="1">
      <alignment horizontal="right" vertical="center"/>
    </xf>
    <xf numFmtId="4" fontId="8" fillId="2" borderId="3" xfId="0" applyNumberFormat="1" applyFont="1" applyFill="1" applyBorder="1" applyAlignment="1">
      <alignment horizontal="right" vertical="center"/>
    </xf>
    <xf numFmtId="4" fontId="0" fillId="0" borderId="3" xfId="0" applyNumberFormat="1" applyBorder="1" applyAlignment="1">
      <alignment horizontal="right"/>
    </xf>
    <xf numFmtId="49" fontId="12" fillId="0" borderId="0" xfId="0" applyNumberFormat="1" applyFont="1" applyAlignment="1">
      <alignment wrapText="1"/>
    </xf>
    <xf numFmtId="49" fontId="0" fillId="0" borderId="0" xfId="0" applyNumberFormat="1"/>
    <xf numFmtId="0" fontId="10" fillId="2" borderId="3" xfId="0" applyFont="1" applyFill="1" applyBorder="1" applyAlignment="1">
      <alignment horizontal="right" vertical="center" wrapText="1"/>
    </xf>
    <xf numFmtId="4" fontId="6" fillId="2" borderId="4" xfId="0" applyNumberFormat="1" applyFont="1" applyFill="1" applyBorder="1" applyAlignment="1">
      <alignment horizontal="right" vertical="center" wrapText="1"/>
    </xf>
    <xf numFmtId="4" fontId="3" fillId="2" borderId="4" xfId="0" applyNumberFormat="1" applyFont="1" applyFill="1" applyBorder="1" applyAlignment="1">
      <alignment horizontal="right" vertical="center" wrapText="1"/>
    </xf>
    <xf numFmtId="4" fontId="3" fillId="2" borderId="4" xfId="0" applyNumberFormat="1" applyFont="1" applyFill="1" applyBorder="1" applyAlignment="1">
      <alignment horizontal="right"/>
    </xf>
    <xf numFmtId="4" fontId="10" fillId="2" borderId="3" xfId="0" quotePrefix="1" applyNumberFormat="1" applyFont="1" applyFill="1" applyBorder="1" applyAlignment="1">
      <alignment horizontal="right" vertical="center"/>
    </xf>
    <xf numFmtId="0" fontId="9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left" vertical="center" wrapText="1" indent="1"/>
    </xf>
    <xf numFmtId="0" fontId="1" fillId="0" borderId="3" xfId="0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3" fillId="0" borderId="0" xfId="0" applyNumberFormat="1" applyFont="1" applyAlignment="1">
      <alignment vertical="center" wrapText="1"/>
    </xf>
    <xf numFmtId="4" fontId="12" fillId="0" borderId="0" xfId="0" applyNumberFormat="1" applyFont="1" applyAlignment="1">
      <alignment vertical="center" wrapText="1"/>
    </xf>
    <xf numFmtId="4" fontId="12" fillId="0" borderId="0" xfId="0" applyNumberFormat="1" applyFont="1" applyAlignment="1">
      <alignment wrapText="1"/>
    </xf>
    <xf numFmtId="0" fontId="10" fillId="0" borderId="1" xfId="0" quotePrefix="1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wrapText="1"/>
    </xf>
    <xf numFmtId="0" fontId="10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10" fillId="0" borderId="1" xfId="0" quotePrefix="1" applyFont="1" applyBorder="1" applyAlignment="1">
      <alignment horizontal="left" vertical="center" wrapText="1"/>
    </xf>
    <xf numFmtId="0" fontId="10" fillId="3" borderId="1" xfId="0" quotePrefix="1" applyFont="1" applyFill="1" applyBorder="1" applyAlignment="1">
      <alignment horizontal="left" vertical="center"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6" fillId="2" borderId="1" xfId="0" applyFont="1" applyFill="1" applyBorder="1" applyAlignment="1">
      <alignment horizontal="left" vertical="center" wrapText="1" indent="3"/>
    </xf>
    <xf numFmtId="0" fontId="6" fillId="2" borderId="2" xfId="0" applyFont="1" applyFill="1" applyBorder="1" applyAlignment="1">
      <alignment horizontal="left" vertical="center" wrapText="1" indent="3"/>
    </xf>
    <xf numFmtId="0" fontId="6" fillId="2" borderId="4" xfId="0" applyFont="1" applyFill="1" applyBorder="1" applyAlignment="1">
      <alignment horizontal="left" vertical="center" wrapText="1" indent="3"/>
    </xf>
    <xf numFmtId="0" fontId="6" fillId="2" borderId="1" xfId="0" applyFont="1" applyFill="1" applyBorder="1" applyAlignment="1">
      <alignment horizontal="left" vertical="center" wrapText="1" indent="4"/>
    </xf>
    <xf numFmtId="0" fontId="6" fillId="2" borderId="2" xfId="0" applyFont="1" applyFill="1" applyBorder="1" applyAlignment="1">
      <alignment horizontal="left" vertical="center" wrapText="1" indent="4"/>
    </xf>
    <xf numFmtId="0" fontId="6" fillId="2" borderId="4" xfId="0" applyFont="1" applyFill="1" applyBorder="1" applyAlignment="1">
      <alignment horizontal="left" vertical="center" wrapText="1" indent="4"/>
    </xf>
    <xf numFmtId="0" fontId="6" fillId="4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 indent="2"/>
    </xf>
    <xf numFmtId="0" fontId="6" fillId="2" borderId="2" xfId="0" applyFont="1" applyFill="1" applyBorder="1" applyAlignment="1">
      <alignment horizontal="left" vertical="center" wrapText="1" indent="2"/>
    </xf>
    <xf numFmtId="0" fontId="6" fillId="2" borderId="4" xfId="0" applyFont="1" applyFill="1" applyBorder="1" applyAlignment="1">
      <alignment horizontal="left" vertical="center" wrapText="1" indent="2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 indent="1"/>
    </xf>
    <xf numFmtId="0" fontId="6" fillId="2" borderId="2" xfId="0" applyFont="1" applyFill="1" applyBorder="1" applyAlignment="1">
      <alignment horizontal="left" vertical="center" wrapText="1" indent="1"/>
    </xf>
    <xf numFmtId="0" fontId="6" fillId="2" borderId="4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workbookViewId="0">
      <selection activeCell="I19" sqref="I19"/>
    </sheetView>
  </sheetViews>
  <sheetFormatPr defaultRowHeight="15" x14ac:dyDescent="0.25"/>
  <cols>
    <col min="5" max="5" width="13.85546875" customWidth="1"/>
    <col min="6" max="6" width="15.5703125" customWidth="1"/>
    <col min="7" max="7" width="19.42578125" customWidth="1"/>
    <col min="8" max="8" width="19.28515625" customWidth="1"/>
    <col min="9" max="9" width="9.140625" style="38"/>
  </cols>
  <sheetData>
    <row r="1" spans="1:9" ht="42" customHeight="1" x14ac:dyDescent="0.25">
      <c r="A1" s="108" t="s">
        <v>155</v>
      </c>
      <c r="B1" s="108"/>
      <c r="C1" s="108"/>
      <c r="D1" s="108"/>
      <c r="E1" s="108"/>
      <c r="F1" s="108"/>
      <c r="G1" s="108"/>
      <c r="H1" s="108"/>
    </row>
    <row r="2" spans="1:9" ht="18" x14ac:dyDescent="0.25">
      <c r="A2" s="4"/>
      <c r="B2" s="4"/>
      <c r="C2" s="4"/>
      <c r="D2" s="4"/>
      <c r="E2" s="4"/>
      <c r="F2" s="4"/>
      <c r="G2" s="4"/>
      <c r="H2" s="4"/>
    </row>
    <row r="3" spans="1:9" ht="15.75" x14ac:dyDescent="0.25">
      <c r="A3" s="108" t="s">
        <v>21</v>
      </c>
      <c r="B3" s="108"/>
      <c r="C3" s="108"/>
      <c r="D3" s="108"/>
      <c r="E3" s="108"/>
      <c r="F3" s="108"/>
      <c r="G3" s="109"/>
      <c r="H3" s="109"/>
    </row>
    <row r="4" spans="1:9" ht="18" x14ac:dyDescent="0.25">
      <c r="A4" s="4"/>
      <c r="B4" s="4"/>
      <c r="C4" s="4"/>
      <c r="D4" s="4"/>
      <c r="E4" s="4"/>
      <c r="F4" s="4"/>
      <c r="G4" s="5"/>
      <c r="H4" s="5"/>
    </row>
    <row r="5" spans="1:9" ht="15.75" x14ac:dyDescent="0.25">
      <c r="A5" s="108" t="s">
        <v>69</v>
      </c>
      <c r="B5" s="110"/>
      <c r="C5" s="110"/>
      <c r="D5" s="110"/>
      <c r="E5" s="110"/>
      <c r="F5" s="110"/>
      <c r="G5" s="110"/>
      <c r="H5" s="110"/>
    </row>
    <row r="6" spans="1:9" ht="18" x14ac:dyDescent="0.25">
      <c r="A6" s="1"/>
      <c r="B6" s="2"/>
      <c r="C6" s="2"/>
      <c r="D6" s="2"/>
      <c r="E6" s="6"/>
      <c r="F6" s="59"/>
      <c r="G6" s="59"/>
      <c r="H6" s="60" t="s">
        <v>70</v>
      </c>
    </row>
    <row r="7" spans="1:9" ht="39" customHeight="1" x14ac:dyDescent="0.25">
      <c r="A7" s="53"/>
      <c r="B7" s="52"/>
      <c r="C7" s="52"/>
      <c r="D7" s="20"/>
      <c r="E7" s="21"/>
      <c r="F7" s="61" t="s">
        <v>127</v>
      </c>
      <c r="G7" s="61" t="s">
        <v>156</v>
      </c>
      <c r="H7" s="61" t="s">
        <v>157</v>
      </c>
      <c r="I7" s="102" t="s">
        <v>161</v>
      </c>
    </row>
    <row r="8" spans="1:9" x14ac:dyDescent="0.25">
      <c r="A8" s="111" t="s">
        <v>0</v>
      </c>
      <c r="B8" s="112"/>
      <c r="C8" s="112"/>
      <c r="D8" s="112"/>
      <c r="E8" s="113"/>
      <c r="F8" s="36">
        <f t="shared" ref="F8:G8" si="0">F9+F10</f>
        <v>7242940</v>
      </c>
      <c r="G8" s="36">
        <f t="shared" si="0"/>
        <v>256569.26</v>
      </c>
      <c r="H8" s="36">
        <f>SUM(F8+G8)</f>
        <v>7499509.2599999998</v>
      </c>
      <c r="I8" s="80">
        <f>SUM((H8/F8)*100)</f>
        <v>103.54233584704554</v>
      </c>
    </row>
    <row r="9" spans="1:9" x14ac:dyDescent="0.25">
      <c r="A9" s="114" t="s">
        <v>71</v>
      </c>
      <c r="B9" s="115"/>
      <c r="C9" s="115"/>
      <c r="D9" s="115"/>
      <c r="E9" s="107"/>
      <c r="F9" s="35">
        <v>7242940</v>
      </c>
      <c r="G9" s="35">
        <v>256569.26</v>
      </c>
      <c r="H9" s="36">
        <f t="shared" ref="H9:H14" si="1">SUM(F9+G9)</f>
        <v>7499509.2599999998</v>
      </c>
      <c r="I9" s="80">
        <f t="shared" ref="I9:I13" si="2">SUM((H9/F9)*100)</f>
        <v>103.54233584704554</v>
      </c>
    </row>
    <row r="10" spans="1:9" x14ac:dyDescent="0.25">
      <c r="A10" s="106" t="s">
        <v>72</v>
      </c>
      <c r="B10" s="107"/>
      <c r="C10" s="107"/>
      <c r="D10" s="107"/>
      <c r="E10" s="107"/>
      <c r="F10" s="35">
        <v>0</v>
      </c>
      <c r="G10" s="35">
        <v>0</v>
      </c>
      <c r="H10" s="36">
        <f t="shared" si="1"/>
        <v>0</v>
      </c>
      <c r="I10" s="80"/>
    </row>
    <row r="11" spans="1:9" x14ac:dyDescent="0.25">
      <c r="A11" s="22" t="s">
        <v>1</v>
      </c>
      <c r="B11" s="55"/>
      <c r="C11" s="55"/>
      <c r="D11" s="55"/>
      <c r="E11" s="55"/>
      <c r="F11" s="36">
        <f t="shared" ref="F11:G11" si="3">F12+F13</f>
        <v>7242940</v>
      </c>
      <c r="G11" s="36">
        <f t="shared" si="3"/>
        <v>307060</v>
      </c>
      <c r="H11" s="36">
        <f t="shared" si="1"/>
        <v>7550000</v>
      </c>
      <c r="I11" s="80">
        <f t="shared" si="2"/>
        <v>104.2394386809776</v>
      </c>
    </row>
    <row r="12" spans="1:9" x14ac:dyDescent="0.25">
      <c r="A12" s="116" t="s">
        <v>73</v>
      </c>
      <c r="B12" s="115"/>
      <c r="C12" s="115"/>
      <c r="D12" s="115"/>
      <c r="E12" s="115"/>
      <c r="F12" s="35">
        <v>6797792.5</v>
      </c>
      <c r="G12" s="35">
        <v>260557.5</v>
      </c>
      <c r="H12" s="36">
        <f t="shared" si="1"/>
        <v>7058350</v>
      </c>
      <c r="I12" s="80">
        <f t="shared" si="2"/>
        <v>103.8329722479761</v>
      </c>
    </row>
    <row r="13" spans="1:9" x14ac:dyDescent="0.25">
      <c r="A13" s="106" t="s">
        <v>74</v>
      </c>
      <c r="B13" s="107"/>
      <c r="C13" s="107"/>
      <c r="D13" s="107"/>
      <c r="E13" s="107"/>
      <c r="F13" s="35">
        <v>445147.5</v>
      </c>
      <c r="G13" s="35">
        <v>46502.5</v>
      </c>
      <c r="H13" s="36">
        <f t="shared" si="1"/>
        <v>491650</v>
      </c>
      <c r="I13" s="80">
        <f t="shared" si="2"/>
        <v>110.4465373836762</v>
      </c>
    </row>
    <row r="14" spans="1:9" x14ac:dyDescent="0.25">
      <c r="A14" s="117" t="s">
        <v>2</v>
      </c>
      <c r="B14" s="112"/>
      <c r="C14" s="112"/>
      <c r="D14" s="112"/>
      <c r="E14" s="112"/>
      <c r="F14" s="36">
        <f t="shared" ref="F14:G14" si="4">F8-F11</f>
        <v>0</v>
      </c>
      <c r="G14" s="36">
        <f t="shared" si="4"/>
        <v>-50490.739999999991</v>
      </c>
      <c r="H14" s="36">
        <f t="shared" si="1"/>
        <v>-50490.739999999991</v>
      </c>
      <c r="I14" s="80"/>
    </row>
    <row r="15" spans="1:9" ht="18" x14ac:dyDescent="0.25">
      <c r="A15" s="4"/>
      <c r="B15" s="16"/>
      <c r="C15" s="16"/>
      <c r="D15" s="16"/>
      <c r="E15" s="16"/>
      <c r="F15" s="3"/>
      <c r="G15" s="3"/>
      <c r="H15" s="3"/>
    </row>
    <row r="16" spans="1:9" ht="15.75" x14ac:dyDescent="0.25">
      <c r="A16" s="108" t="s">
        <v>75</v>
      </c>
      <c r="B16" s="110"/>
      <c r="C16" s="110"/>
      <c r="D16" s="110"/>
      <c r="E16" s="110"/>
      <c r="F16" s="110"/>
      <c r="G16" s="110"/>
      <c r="H16" s="110"/>
    </row>
    <row r="17" spans="1:9" ht="18" x14ac:dyDescent="0.25">
      <c r="A17" s="4"/>
      <c r="B17" s="16"/>
      <c r="C17" s="16"/>
      <c r="D17" s="16"/>
      <c r="E17" s="16"/>
      <c r="F17" s="3"/>
      <c r="G17" s="3"/>
      <c r="H17" s="3"/>
    </row>
    <row r="18" spans="1:9" ht="25.5" x14ac:dyDescent="0.25">
      <c r="A18" s="53"/>
      <c r="B18" s="52"/>
      <c r="C18" s="52"/>
      <c r="D18" s="20"/>
      <c r="E18" s="21"/>
      <c r="F18" s="61" t="s">
        <v>127</v>
      </c>
      <c r="G18" s="61" t="s">
        <v>156</v>
      </c>
      <c r="H18" s="61" t="s">
        <v>157</v>
      </c>
      <c r="I18" s="102" t="s">
        <v>161</v>
      </c>
    </row>
    <row r="19" spans="1:9" x14ac:dyDescent="0.25">
      <c r="A19" s="106" t="s">
        <v>76</v>
      </c>
      <c r="B19" s="107"/>
      <c r="C19" s="107"/>
      <c r="D19" s="107"/>
      <c r="E19" s="107"/>
      <c r="F19" s="35"/>
      <c r="G19" s="35"/>
      <c r="H19" s="37"/>
      <c r="I19" s="80"/>
    </row>
    <row r="20" spans="1:9" x14ac:dyDescent="0.25">
      <c r="A20" s="106" t="s">
        <v>77</v>
      </c>
      <c r="B20" s="107"/>
      <c r="C20" s="107"/>
      <c r="D20" s="107"/>
      <c r="E20" s="107"/>
      <c r="F20" s="35"/>
      <c r="G20" s="35"/>
      <c r="H20" s="37"/>
      <c r="I20" s="80"/>
    </row>
    <row r="21" spans="1:9" x14ac:dyDescent="0.25">
      <c r="A21" s="117" t="s">
        <v>3</v>
      </c>
      <c r="B21" s="112"/>
      <c r="C21" s="112"/>
      <c r="D21" s="112"/>
      <c r="E21" s="112"/>
      <c r="F21" s="36">
        <f t="shared" ref="F21:H21" si="5">F19-F20</f>
        <v>0</v>
      </c>
      <c r="G21" s="36">
        <f t="shared" si="5"/>
        <v>0</v>
      </c>
      <c r="H21" s="36">
        <f t="shared" si="5"/>
        <v>0</v>
      </c>
      <c r="I21" s="80"/>
    </row>
    <row r="22" spans="1:9" x14ac:dyDescent="0.25">
      <c r="A22" s="117" t="s">
        <v>4</v>
      </c>
      <c r="B22" s="112"/>
      <c r="C22" s="112"/>
      <c r="D22" s="112"/>
      <c r="E22" s="112"/>
      <c r="F22" s="36">
        <f t="shared" ref="F22:H22" si="6">F14+F21</f>
        <v>0</v>
      </c>
      <c r="G22" s="36">
        <f t="shared" si="6"/>
        <v>-50490.739999999991</v>
      </c>
      <c r="H22" s="36">
        <f t="shared" si="6"/>
        <v>-50490.739999999991</v>
      </c>
      <c r="I22" s="80"/>
    </row>
    <row r="23" spans="1:9" ht="18" x14ac:dyDescent="0.25">
      <c r="A23" s="62"/>
      <c r="B23" s="16"/>
      <c r="C23" s="16"/>
      <c r="D23" s="16"/>
      <c r="E23" s="16"/>
      <c r="F23" s="3"/>
      <c r="G23" s="3"/>
      <c r="H23" s="3"/>
    </row>
    <row r="24" spans="1:9" ht="18" x14ac:dyDescent="0.25">
      <c r="A24" s="62"/>
      <c r="B24" s="16"/>
      <c r="C24" s="16"/>
      <c r="D24" s="16"/>
      <c r="E24" s="16"/>
      <c r="F24" s="3"/>
      <c r="G24" s="3"/>
      <c r="H24" s="3"/>
    </row>
    <row r="25" spans="1:9" ht="18" x14ac:dyDescent="0.25">
      <c r="A25" s="62"/>
      <c r="B25" s="16"/>
      <c r="C25" s="16"/>
      <c r="D25" s="16"/>
      <c r="E25" s="16"/>
      <c r="F25" s="3"/>
      <c r="G25" s="3"/>
      <c r="H25" s="3"/>
    </row>
    <row r="26" spans="1:9" ht="18" x14ac:dyDescent="0.25">
      <c r="A26" s="62"/>
      <c r="B26" s="16"/>
      <c r="C26" s="16"/>
      <c r="D26" s="16"/>
      <c r="E26" s="16"/>
      <c r="F26" s="3"/>
      <c r="G26" s="3"/>
      <c r="H26" s="3"/>
    </row>
    <row r="27" spans="1:9" ht="18" x14ac:dyDescent="0.25">
      <c r="A27" s="62"/>
      <c r="B27" s="16"/>
      <c r="C27" s="16"/>
      <c r="D27" s="16"/>
      <c r="E27" s="16"/>
      <c r="F27" s="3"/>
      <c r="G27" s="3"/>
      <c r="H27" s="3"/>
    </row>
    <row r="28" spans="1:9" ht="15.75" x14ac:dyDescent="0.25">
      <c r="A28" s="108" t="s">
        <v>78</v>
      </c>
      <c r="B28" s="110"/>
      <c r="C28" s="110"/>
      <c r="D28" s="110"/>
      <c r="E28" s="110"/>
      <c r="F28" s="110"/>
      <c r="G28" s="110"/>
      <c r="H28" s="110"/>
    </row>
    <row r="29" spans="1:9" ht="15.75" x14ac:dyDescent="0.25">
      <c r="A29" s="54"/>
      <c r="B29" s="27"/>
      <c r="C29" s="27"/>
      <c r="D29" s="27"/>
      <c r="E29" s="27"/>
      <c r="F29" s="27"/>
      <c r="G29" s="27"/>
      <c r="H29" s="27"/>
    </row>
    <row r="30" spans="1:9" ht="25.5" x14ac:dyDescent="0.25">
      <c r="A30" s="53"/>
      <c r="B30" s="52"/>
      <c r="C30" s="52"/>
      <c r="D30" s="20"/>
      <c r="E30" s="21"/>
      <c r="F30" s="61" t="s">
        <v>127</v>
      </c>
      <c r="G30" s="61" t="s">
        <v>156</v>
      </c>
      <c r="H30" s="61" t="s">
        <v>157</v>
      </c>
      <c r="I30" s="102" t="s">
        <v>161</v>
      </c>
    </row>
    <row r="31" spans="1:9" ht="15" customHeight="1" x14ac:dyDescent="0.25">
      <c r="A31" s="120" t="s">
        <v>79</v>
      </c>
      <c r="B31" s="121"/>
      <c r="C31" s="121"/>
      <c r="D31" s="121"/>
      <c r="E31" s="121"/>
      <c r="F31" s="63"/>
      <c r="G31" s="63">
        <v>50490.74</v>
      </c>
      <c r="H31" s="64">
        <v>50490.74</v>
      </c>
      <c r="I31" s="80"/>
    </row>
    <row r="32" spans="1:9" ht="15" customHeight="1" x14ac:dyDescent="0.25">
      <c r="A32" s="117" t="s">
        <v>80</v>
      </c>
      <c r="B32" s="112"/>
      <c r="C32" s="112"/>
      <c r="D32" s="112"/>
      <c r="E32" s="112"/>
      <c r="F32" s="65"/>
      <c r="G32" s="65"/>
      <c r="H32" s="66">
        <f t="shared" ref="H32" si="7">H22+H31</f>
        <v>0</v>
      </c>
      <c r="I32" s="80"/>
    </row>
    <row r="33" spans="1:9" ht="45" customHeight="1" x14ac:dyDescent="0.25">
      <c r="A33" s="111" t="s">
        <v>81</v>
      </c>
      <c r="B33" s="122"/>
      <c r="C33" s="122"/>
      <c r="D33" s="122"/>
      <c r="E33" s="122"/>
      <c r="F33" s="65">
        <f t="shared" ref="F33:H33" si="8">F14+F21+F31-F32</f>
        <v>0</v>
      </c>
      <c r="G33" s="65">
        <f t="shared" si="8"/>
        <v>7.2759576141834259E-12</v>
      </c>
      <c r="H33" s="66">
        <f t="shared" si="8"/>
        <v>7.2759576141834259E-12</v>
      </c>
      <c r="I33" s="80"/>
    </row>
    <row r="34" spans="1:9" ht="15.75" x14ac:dyDescent="0.25">
      <c r="A34" s="67"/>
      <c r="B34" s="68"/>
      <c r="C34" s="68"/>
      <c r="D34" s="68"/>
      <c r="E34" s="68"/>
      <c r="F34" s="68"/>
      <c r="G34" s="68"/>
      <c r="H34" s="68"/>
    </row>
    <row r="35" spans="1:9" ht="15.75" x14ac:dyDescent="0.25">
      <c r="A35" s="123" t="s">
        <v>82</v>
      </c>
      <c r="B35" s="123"/>
      <c r="C35" s="123"/>
      <c r="D35" s="123"/>
      <c r="E35" s="123"/>
      <c r="F35" s="123"/>
      <c r="G35" s="123"/>
      <c r="H35" s="123"/>
    </row>
    <row r="36" spans="1:9" ht="18" x14ac:dyDescent="0.25">
      <c r="A36" s="69"/>
      <c r="B36" s="70"/>
      <c r="C36" s="70"/>
      <c r="D36" s="70"/>
      <c r="E36" s="70"/>
      <c r="F36" s="71"/>
      <c r="G36" s="71"/>
      <c r="H36" s="71"/>
    </row>
    <row r="37" spans="1:9" ht="25.5" x14ac:dyDescent="0.25">
      <c r="A37" s="72"/>
      <c r="B37" s="73"/>
      <c r="C37" s="73"/>
      <c r="D37" s="74"/>
      <c r="E37" s="75"/>
      <c r="F37" s="76" t="s">
        <v>127</v>
      </c>
      <c r="G37" s="61" t="s">
        <v>156</v>
      </c>
      <c r="H37" s="61" t="s">
        <v>157</v>
      </c>
      <c r="I37" s="102" t="s">
        <v>161</v>
      </c>
    </row>
    <row r="38" spans="1:9" x14ac:dyDescent="0.25">
      <c r="A38" s="120" t="s">
        <v>79</v>
      </c>
      <c r="B38" s="121"/>
      <c r="C38" s="121"/>
      <c r="D38" s="121"/>
      <c r="E38" s="121"/>
      <c r="F38" s="63"/>
      <c r="G38" s="63"/>
      <c r="H38" s="64"/>
      <c r="I38" s="80"/>
    </row>
    <row r="39" spans="1:9" ht="28.5" customHeight="1" x14ac:dyDescent="0.25">
      <c r="A39" s="120" t="s">
        <v>83</v>
      </c>
      <c r="B39" s="121"/>
      <c r="C39" s="121"/>
      <c r="D39" s="121"/>
      <c r="E39" s="121"/>
      <c r="F39" s="63">
        <v>0</v>
      </c>
      <c r="G39" s="63"/>
      <c r="H39" s="64"/>
      <c r="I39" s="80"/>
    </row>
    <row r="40" spans="1:9" x14ac:dyDescent="0.25">
      <c r="A40" s="120" t="s">
        <v>84</v>
      </c>
      <c r="B40" s="124"/>
      <c r="C40" s="124"/>
      <c r="D40" s="124"/>
      <c r="E40" s="124"/>
      <c r="F40" s="63">
        <v>0</v>
      </c>
      <c r="G40" s="63">
        <v>0</v>
      </c>
      <c r="H40" s="64">
        <v>0</v>
      </c>
      <c r="I40" s="80"/>
    </row>
    <row r="41" spans="1:9" ht="15" customHeight="1" x14ac:dyDescent="0.25">
      <c r="A41" s="117" t="s">
        <v>80</v>
      </c>
      <c r="B41" s="112"/>
      <c r="C41" s="112"/>
      <c r="D41" s="112"/>
      <c r="E41" s="112"/>
      <c r="F41" s="77">
        <f t="shared" ref="F41:H41" si="9">F38-F39+F40</f>
        <v>0</v>
      </c>
      <c r="G41" s="77">
        <f t="shared" si="9"/>
        <v>0</v>
      </c>
      <c r="H41" s="78">
        <f t="shared" si="9"/>
        <v>0</v>
      </c>
      <c r="I41" s="80"/>
    </row>
    <row r="42" spans="1:9" ht="9.75" customHeight="1" x14ac:dyDescent="0.25"/>
    <row r="43" spans="1:9" ht="28.5" customHeight="1" x14ac:dyDescent="0.25">
      <c r="A43" s="118"/>
      <c r="B43" s="119"/>
      <c r="C43" s="119"/>
      <c r="D43" s="119"/>
      <c r="E43" s="119"/>
      <c r="F43" s="119"/>
      <c r="G43" s="119"/>
      <c r="H43" s="119"/>
    </row>
    <row r="44" spans="1:9" ht="9" customHeight="1" x14ac:dyDescent="0.25"/>
  </sheetData>
  <mergeCells count="24">
    <mergeCell ref="A43:H43"/>
    <mergeCell ref="A21:E21"/>
    <mergeCell ref="A22:E22"/>
    <mergeCell ref="A28:H28"/>
    <mergeCell ref="A31:E31"/>
    <mergeCell ref="A32:E32"/>
    <mergeCell ref="A33:E33"/>
    <mergeCell ref="A35:H35"/>
    <mergeCell ref="A38:E38"/>
    <mergeCell ref="A39:E39"/>
    <mergeCell ref="A40:E40"/>
    <mergeCell ref="A41:E41"/>
    <mergeCell ref="A20:E20"/>
    <mergeCell ref="A1:H1"/>
    <mergeCell ref="A3:H3"/>
    <mergeCell ref="A5:H5"/>
    <mergeCell ref="A8:E8"/>
    <mergeCell ref="A9:E9"/>
    <mergeCell ref="A10:E10"/>
    <mergeCell ref="A12:E12"/>
    <mergeCell ref="A13:E13"/>
    <mergeCell ref="A14:E14"/>
    <mergeCell ref="A16:H16"/>
    <mergeCell ref="A19:E19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8"/>
  <sheetViews>
    <sheetView topLeftCell="A31" workbookViewId="0">
      <selection activeCell="E33" sqref="E33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44.7109375" customWidth="1"/>
    <col min="4" max="6" width="25.28515625" style="38" customWidth="1"/>
    <col min="7" max="7" width="11.85546875" customWidth="1"/>
    <col min="8" max="8" width="25.28515625" customWidth="1"/>
  </cols>
  <sheetData>
    <row r="1" spans="1:8" ht="32.25" customHeight="1" x14ac:dyDescent="0.25">
      <c r="A1" s="108" t="s">
        <v>158</v>
      </c>
      <c r="B1" s="108"/>
      <c r="C1" s="108"/>
      <c r="D1" s="108"/>
      <c r="E1" s="108"/>
      <c r="F1" s="108"/>
      <c r="G1" s="108"/>
      <c r="H1" s="4"/>
    </row>
    <row r="2" spans="1:8" ht="15.75" x14ac:dyDescent="0.25">
      <c r="A2" s="108" t="s">
        <v>21</v>
      </c>
      <c r="B2" s="108"/>
      <c r="C2" s="108"/>
      <c r="D2" s="108"/>
      <c r="E2" s="108"/>
      <c r="F2" s="108"/>
      <c r="G2" s="28"/>
      <c r="H2" s="28"/>
    </row>
    <row r="3" spans="1:8" ht="18" x14ac:dyDescent="0.25">
      <c r="A3" s="4"/>
      <c r="B3" s="4"/>
      <c r="C3" s="4"/>
      <c r="D3" s="34"/>
      <c r="E3" s="34"/>
      <c r="F3" s="34"/>
      <c r="G3" s="5"/>
      <c r="H3" s="5"/>
    </row>
    <row r="4" spans="1:8" ht="15.75" x14ac:dyDescent="0.25">
      <c r="A4" s="108" t="s">
        <v>6</v>
      </c>
      <c r="B4" s="108"/>
      <c r="C4" s="108"/>
      <c r="D4" s="108"/>
      <c r="E4" s="108"/>
      <c r="F4" s="108"/>
      <c r="G4" s="27"/>
      <c r="H4" s="27"/>
    </row>
    <row r="5" spans="1:8" ht="18" x14ac:dyDescent="0.25">
      <c r="A5" s="4"/>
      <c r="B5" s="4"/>
      <c r="C5" s="4"/>
      <c r="D5" s="34"/>
      <c r="E5" s="34"/>
      <c r="F5" s="34"/>
      <c r="G5" s="5"/>
      <c r="H5" s="5"/>
    </row>
    <row r="6" spans="1:8" ht="15.75" x14ac:dyDescent="0.25">
      <c r="A6" s="108" t="s">
        <v>102</v>
      </c>
      <c r="B6" s="108"/>
      <c r="C6" s="108"/>
      <c r="D6" s="108"/>
      <c r="E6" s="108"/>
      <c r="F6" s="108"/>
      <c r="G6" s="29"/>
      <c r="H6" s="29"/>
    </row>
    <row r="7" spans="1:8" ht="18" x14ac:dyDescent="0.25">
      <c r="A7" s="4"/>
      <c r="B7" s="4"/>
      <c r="C7" s="4"/>
      <c r="D7" s="34"/>
      <c r="E7" s="34"/>
      <c r="F7" s="34"/>
      <c r="G7" s="5"/>
      <c r="H7" s="5"/>
    </row>
    <row r="8" spans="1:8" ht="25.5" x14ac:dyDescent="0.25">
      <c r="A8" s="15" t="s">
        <v>7</v>
      </c>
      <c r="B8" s="14" t="s">
        <v>8</v>
      </c>
      <c r="C8" s="14" t="s">
        <v>5</v>
      </c>
      <c r="D8" s="39" t="s">
        <v>127</v>
      </c>
      <c r="E8" s="61" t="s">
        <v>156</v>
      </c>
      <c r="F8" s="61" t="s">
        <v>157</v>
      </c>
      <c r="G8" s="101" t="s">
        <v>161</v>
      </c>
    </row>
    <row r="9" spans="1:8" x14ac:dyDescent="0.25">
      <c r="A9" s="7"/>
      <c r="B9" s="7"/>
      <c r="C9" s="7" t="s">
        <v>35</v>
      </c>
      <c r="D9" s="87">
        <f>SUM(D10+D23+D26)</f>
        <v>7242940</v>
      </c>
      <c r="E9" s="87">
        <f>SUM(E10+E23+E26)</f>
        <v>307060</v>
      </c>
      <c r="F9" s="87">
        <f>SUM(F10+F23+F26)</f>
        <v>7550000</v>
      </c>
      <c r="G9" s="80">
        <f>SUM((F9/D9)*100)</f>
        <v>104.2394386809776</v>
      </c>
    </row>
    <row r="10" spans="1:8" x14ac:dyDescent="0.25">
      <c r="A10" s="7">
        <v>6</v>
      </c>
      <c r="B10" s="7"/>
      <c r="C10" s="7" t="s">
        <v>9</v>
      </c>
      <c r="D10" s="48">
        <f>SUM(D11+D14+D16+D18)</f>
        <v>7242940</v>
      </c>
      <c r="E10" s="48">
        <f>SUM(E11+E14+E16+E18)</f>
        <v>256569.26</v>
      </c>
      <c r="F10" s="48">
        <f>SUM(F11+F14+F16+F18)</f>
        <v>7499509.2599999998</v>
      </c>
      <c r="G10" s="80">
        <f t="shared" ref="G10:G22" si="0">SUM((F10/D10)*100)</f>
        <v>103.54233584704554</v>
      </c>
    </row>
    <row r="11" spans="1:8" ht="25.5" x14ac:dyDescent="0.25">
      <c r="A11" s="7"/>
      <c r="B11" s="11">
        <v>63</v>
      </c>
      <c r="C11" s="11" t="s">
        <v>29</v>
      </c>
      <c r="D11" s="88">
        <f t="shared" ref="D11:E11" si="1">SUM(D12:D13)</f>
        <v>18000</v>
      </c>
      <c r="E11" s="88">
        <f t="shared" si="1"/>
        <v>-7000</v>
      </c>
      <c r="F11" s="87">
        <f t="shared" ref="F11:F28" si="2">SUM(D11+E11)</f>
        <v>11000</v>
      </c>
      <c r="G11" s="80">
        <f t="shared" si="0"/>
        <v>61.111111111111114</v>
      </c>
    </row>
    <row r="12" spans="1:8" x14ac:dyDescent="0.25">
      <c r="A12" s="8"/>
      <c r="B12" s="8"/>
      <c r="C12" s="9" t="s">
        <v>31</v>
      </c>
      <c r="D12" s="40">
        <v>18000</v>
      </c>
      <c r="E12" s="40">
        <v>-7000</v>
      </c>
      <c r="F12" s="87">
        <f t="shared" si="2"/>
        <v>11000</v>
      </c>
      <c r="G12" s="80">
        <f t="shared" si="0"/>
        <v>61.111111111111114</v>
      </c>
    </row>
    <row r="13" spans="1:8" x14ac:dyDescent="0.25">
      <c r="A13" s="8"/>
      <c r="B13" s="8"/>
      <c r="C13" s="24" t="s">
        <v>100</v>
      </c>
      <c r="D13" s="40">
        <v>0</v>
      </c>
      <c r="E13" s="40">
        <v>0</v>
      </c>
      <c r="F13" s="87">
        <f t="shared" si="2"/>
        <v>0</v>
      </c>
      <c r="G13" s="80"/>
    </row>
    <row r="14" spans="1:8" x14ac:dyDescent="0.25">
      <c r="A14" s="8"/>
      <c r="B14" s="8">
        <v>64</v>
      </c>
      <c r="C14" s="24" t="s">
        <v>36</v>
      </c>
      <c r="D14" s="40">
        <f>SUM(D15)</f>
        <v>20</v>
      </c>
      <c r="E14" s="40">
        <f t="shared" ref="E14" si="3">SUM(E15)</f>
        <v>0</v>
      </c>
      <c r="F14" s="87">
        <f t="shared" si="2"/>
        <v>20</v>
      </c>
      <c r="G14" s="80">
        <f t="shared" si="0"/>
        <v>100</v>
      </c>
    </row>
    <row r="15" spans="1:8" x14ac:dyDescent="0.25">
      <c r="A15" s="8"/>
      <c r="B15" s="8"/>
      <c r="C15" s="24" t="s">
        <v>28</v>
      </c>
      <c r="D15" s="40">
        <v>20</v>
      </c>
      <c r="E15" s="40">
        <v>0</v>
      </c>
      <c r="F15" s="87">
        <f t="shared" si="2"/>
        <v>20</v>
      </c>
      <c r="G15" s="80">
        <f t="shared" si="0"/>
        <v>100</v>
      </c>
    </row>
    <row r="16" spans="1:8" x14ac:dyDescent="0.25">
      <c r="A16" s="8"/>
      <c r="B16" s="8">
        <v>65</v>
      </c>
      <c r="C16" s="24" t="s">
        <v>37</v>
      </c>
      <c r="D16" s="90">
        <f t="shared" ref="D16:E16" si="4">SUM(D17)</f>
        <v>636070</v>
      </c>
      <c r="E16" s="90">
        <f t="shared" si="4"/>
        <v>-44083.24</v>
      </c>
      <c r="F16" s="87">
        <f t="shared" si="2"/>
        <v>591986.76</v>
      </c>
      <c r="G16" s="80">
        <f t="shared" si="0"/>
        <v>93.069435753926456</v>
      </c>
    </row>
    <row r="17" spans="1:7" x14ac:dyDescent="0.25">
      <c r="A17" s="8"/>
      <c r="B17" s="8"/>
      <c r="C17" s="24" t="s">
        <v>63</v>
      </c>
      <c r="D17" s="40">
        <v>636070</v>
      </c>
      <c r="E17" s="40">
        <v>-44083.24</v>
      </c>
      <c r="F17" s="87">
        <f t="shared" si="2"/>
        <v>591986.76</v>
      </c>
      <c r="G17" s="80">
        <f t="shared" si="0"/>
        <v>93.069435753926456</v>
      </c>
    </row>
    <row r="18" spans="1:7" x14ac:dyDescent="0.25">
      <c r="A18" s="8"/>
      <c r="B18" s="8">
        <v>67</v>
      </c>
      <c r="C18" s="11" t="s">
        <v>38</v>
      </c>
      <c r="D18" s="40">
        <f>SUM(D19:D22)</f>
        <v>6588850</v>
      </c>
      <c r="E18" s="48">
        <f>SUM(E19:E22)</f>
        <v>307652.5</v>
      </c>
      <c r="F18" s="87">
        <f t="shared" si="2"/>
        <v>6896502.5</v>
      </c>
      <c r="G18" s="80">
        <f t="shared" si="0"/>
        <v>104.66928978501559</v>
      </c>
    </row>
    <row r="19" spans="1:7" x14ac:dyDescent="0.25">
      <c r="A19" s="8"/>
      <c r="B19" s="19"/>
      <c r="C19" s="11" t="s">
        <v>138</v>
      </c>
      <c r="D19" s="40">
        <v>5871402.6200000001</v>
      </c>
      <c r="E19" s="40">
        <v>244585.38</v>
      </c>
      <c r="F19" s="87">
        <f t="shared" si="2"/>
        <v>6115988</v>
      </c>
      <c r="G19" s="80">
        <f t="shared" si="0"/>
        <v>104.16570614944473</v>
      </c>
    </row>
    <row r="20" spans="1:7" x14ac:dyDescent="0.25">
      <c r="A20" s="8"/>
      <c r="B20" s="19"/>
      <c r="C20" s="11" t="s">
        <v>88</v>
      </c>
      <c r="D20" s="40">
        <v>430000</v>
      </c>
      <c r="E20" s="40">
        <v>20000</v>
      </c>
      <c r="F20" s="87">
        <f t="shared" si="2"/>
        <v>450000</v>
      </c>
      <c r="G20" s="80">
        <f t="shared" si="0"/>
        <v>104.65116279069768</v>
      </c>
    </row>
    <row r="21" spans="1:7" x14ac:dyDescent="0.25">
      <c r="A21" s="8"/>
      <c r="B21" s="19"/>
      <c r="C21" s="11" t="s">
        <v>139</v>
      </c>
      <c r="D21" s="40">
        <v>241094.88</v>
      </c>
      <c r="E21" s="40">
        <v>40019.620000000003</v>
      </c>
      <c r="F21" s="87">
        <f t="shared" si="2"/>
        <v>281114.5</v>
      </c>
      <c r="G21" s="80">
        <f t="shared" si="0"/>
        <v>116.5991164972064</v>
      </c>
    </row>
    <row r="22" spans="1:7" x14ac:dyDescent="0.25">
      <c r="A22" s="8"/>
      <c r="B22" s="8"/>
      <c r="C22" s="11" t="s">
        <v>140</v>
      </c>
      <c r="D22" s="40">
        <v>46352.5</v>
      </c>
      <c r="E22" s="40">
        <v>3047.5</v>
      </c>
      <c r="F22" s="87">
        <f t="shared" si="2"/>
        <v>49400</v>
      </c>
      <c r="G22" s="80">
        <f t="shared" si="0"/>
        <v>106.57461841324631</v>
      </c>
    </row>
    <row r="23" spans="1:7" x14ac:dyDescent="0.25">
      <c r="A23" s="19">
        <v>7</v>
      </c>
      <c r="B23" s="8"/>
      <c r="C23" s="7" t="s">
        <v>118</v>
      </c>
      <c r="D23" s="88">
        <f t="shared" ref="D23:D24" si="5">SUM(D24)</f>
        <v>0</v>
      </c>
      <c r="E23" s="88">
        <f t="shared" ref="E23:E24" si="6">SUM(E24)</f>
        <v>0</v>
      </c>
      <c r="F23" s="87">
        <f t="shared" si="2"/>
        <v>0</v>
      </c>
      <c r="G23" s="80"/>
    </row>
    <row r="24" spans="1:7" x14ac:dyDescent="0.25">
      <c r="A24" s="8"/>
      <c r="B24" s="8">
        <v>72</v>
      </c>
      <c r="C24" s="11" t="s">
        <v>119</v>
      </c>
      <c r="D24" s="88">
        <f t="shared" si="5"/>
        <v>0</v>
      </c>
      <c r="E24" s="88">
        <f t="shared" si="6"/>
        <v>0</v>
      </c>
      <c r="F24" s="87">
        <f t="shared" si="2"/>
        <v>0</v>
      </c>
      <c r="G24" s="80"/>
    </row>
    <row r="25" spans="1:7" x14ac:dyDescent="0.25">
      <c r="A25" s="8"/>
      <c r="B25" s="8"/>
      <c r="C25" s="11" t="s">
        <v>119</v>
      </c>
      <c r="D25" s="40">
        <v>0</v>
      </c>
      <c r="E25" s="40">
        <v>0</v>
      </c>
      <c r="F25" s="87">
        <f t="shared" si="2"/>
        <v>0</v>
      </c>
      <c r="G25" s="80"/>
    </row>
    <row r="26" spans="1:7" x14ac:dyDescent="0.25">
      <c r="A26" s="19">
        <v>9</v>
      </c>
      <c r="B26" s="8"/>
      <c r="C26" s="7" t="s">
        <v>87</v>
      </c>
      <c r="D26" s="87">
        <f t="shared" ref="D26:E27" si="7">SUM(D27)</f>
        <v>0</v>
      </c>
      <c r="E26" s="87">
        <f t="shared" si="7"/>
        <v>50490.74</v>
      </c>
      <c r="F26" s="87">
        <f t="shared" si="2"/>
        <v>50490.74</v>
      </c>
      <c r="G26" s="80"/>
    </row>
    <row r="27" spans="1:7" x14ac:dyDescent="0.25">
      <c r="A27" s="8"/>
      <c r="B27" s="8">
        <v>92</v>
      </c>
      <c r="C27" s="11" t="s">
        <v>94</v>
      </c>
      <c r="D27" s="88">
        <f t="shared" si="7"/>
        <v>0</v>
      </c>
      <c r="E27" s="88">
        <f t="shared" si="7"/>
        <v>50490.74</v>
      </c>
      <c r="F27" s="87">
        <f t="shared" si="2"/>
        <v>50490.74</v>
      </c>
      <c r="G27" s="80"/>
    </row>
    <row r="28" spans="1:7" x14ac:dyDescent="0.25">
      <c r="A28" s="8"/>
      <c r="B28" s="8"/>
      <c r="C28" s="47" t="s">
        <v>120</v>
      </c>
      <c r="D28" s="40">
        <v>0</v>
      </c>
      <c r="E28" s="40">
        <v>50490.74</v>
      </c>
      <c r="F28" s="87">
        <f t="shared" si="2"/>
        <v>50490.74</v>
      </c>
      <c r="G28" s="80"/>
    </row>
    <row r="30" spans="1:7" ht="25.5" x14ac:dyDescent="0.25">
      <c r="A30" s="15" t="s">
        <v>7</v>
      </c>
      <c r="B30" s="14" t="s">
        <v>8</v>
      </c>
      <c r="C30" s="14" t="s">
        <v>11</v>
      </c>
      <c r="D30" s="39" t="s">
        <v>127</v>
      </c>
      <c r="E30" s="61" t="s">
        <v>156</v>
      </c>
      <c r="F30" s="61" t="s">
        <v>157</v>
      </c>
      <c r="G30" s="101" t="s">
        <v>161</v>
      </c>
    </row>
    <row r="31" spans="1:7" x14ac:dyDescent="0.25">
      <c r="A31" s="7"/>
      <c r="B31" s="7"/>
      <c r="C31" s="7" t="s">
        <v>16</v>
      </c>
      <c r="D31" s="48">
        <f>SUM(D32+D51+D56)</f>
        <v>7242940</v>
      </c>
      <c r="E31" s="48">
        <f>SUM(E32+E51+E56)</f>
        <v>307060</v>
      </c>
      <c r="F31" s="48">
        <f>SUM(F32+F51+F56)</f>
        <v>7550000</v>
      </c>
      <c r="G31" s="80">
        <f>SUM((F31/D31)*100)</f>
        <v>104.2394386809776</v>
      </c>
    </row>
    <row r="32" spans="1:7" x14ac:dyDescent="0.25">
      <c r="A32" s="7">
        <v>3</v>
      </c>
      <c r="B32" s="7"/>
      <c r="C32" s="7" t="s">
        <v>12</v>
      </c>
      <c r="D32" s="48">
        <f>SUM(D33+D39+D48)</f>
        <v>6797792.5</v>
      </c>
      <c r="E32" s="48">
        <f>SUM(E33+E39+E48)</f>
        <v>260557.5</v>
      </c>
      <c r="F32" s="48">
        <f t="shared" ref="F32:F58" si="8">SUM(D32+E32)</f>
        <v>7058350</v>
      </c>
      <c r="G32" s="80">
        <f t="shared" ref="G32:G53" si="9">SUM((F32/D32)*100)</f>
        <v>103.8329722479761</v>
      </c>
    </row>
    <row r="33" spans="1:7" x14ac:dyDescent="0.25">
      <c r="A33" s="7"/>
      <c r="B33" s="11">
        <v>31</v>
      </c>
      <c r="C33" s="11" t="s">
        <v>13</v>
      </c>
      <c r="D33" s="40">
        <f>SUM(D34:D38)</f>
        <v>5337852.5</v>
      </c>
      <c r="E33" s="40">
        <f t="shared" ref="E33" si="10">SUM(E34:E38)</f>
        <v>247700</v>
      </c>
      <c r="F33" s="48">
        <f t="shared" si="8"/>
        <v>5585552.5</v>
      </c>
      <c r="G33" s="80">
        <f t="shared" si="9"/>
        <v>104.64044294966936</v>
      </c>
    </row>
    <row r="34" spans="1:7" x14ac:dyDescent="0.25">
      <c r="A34" s="8"/>
      <c r="B34" s="8"/>
      <c r="C34" s="24" t="s">
        <v>132</v>
      </c>
      <c r="D34" s="40">
        <v>5040255.12</v>
      </c>
      <c r="E34" s="40">
        <v>193082.88</v>
      </c>
      <c r="F34" s="48">
        <f t="shared" si="8"/>
        <v>5233338</v>
      </c>
      <c r="G34" s="80">
        <f t="shared" si="9"/>
        <v>103.83081561157167</v>
      </c>
    </row>
    <row r="35" spans="1:7" x14ac:dyDescent="0.25">
      <c r="A35" s="8"/>
      <c r="B35" s="8"/>
      <c r="C35" s="24" t="s">
        <v>131</v>
      </c>
      <c r="D35" s="40">
        <v>241094.88</v>
      </c>
      <c r="E35" s="40">
        <v>40019.620000000003</v>
      </c>
      <c r="F35" s="48">
        <f t="shared" si="8"/>
        <v>281114.5</v>
      </c>
      <c r="G35" s="80">
        <f t="shared" si="9"/>
        <v>116.5991164972064</v>
      </c>
    </row>
    <row r="36" spans="1:7" x14ac:dyDescent="0.25">
      <c r="A36" s="8"/>
      <c r="B36" s="8"/>
      <c r="C36" s="24" t="s">
        <v>64</v>
      </c>
      <c r="D36" s="40">
        <v>11650</v>
      </c>
      <c r="E36" s="40">
        <v>11650</v>
      </c>
      <c r="F36" s="48">
        <f t="shared" si="8"/>
        <v>23300</v>
      </c>
      <c r="G36" s="80">
        <f t="shared" si="9"/>
        <v>200</v>
      </c>
    </row>
    <row r="37" spans="1:7" x14ac:dyDescent="0.25">
      <c r="A37" s="8"/>
      <c r="B37" s="8"/>
      <c r="C37" s="24" t="s">
        <v>95</v>
      </c>
      <c r="D37" s="40">
        <v>0</v>
      </c>
      <c r="E37" s="40">
        <v>0</v>
      </c>
      <c r="F37" s="48">
        <f t="shared" si="8"/>
        <v>0</v>
      </c>
      <c r="G37" s="80"/>
    </row>
    <row r="38" spans="1:7" x14ac:dyDescent="0.25">
      <c r="A38" s="8"/>
      <c r="B38" s="8"/>
      <c r="C38" s="24" t="s">
        <v>133</v>
      </c>
      <c r="D38" s="40">
        <v>44852.5</v>
      </c>
      <c r="E38" s="40">
        <v>2947.5</v>
      </c>
      <c r="F38" s="48">
        <f t="shared" si="8"/>
        <v>47800</v>
      </c>
      <c r="G38" s="80">
        <f t="shared" si="9"/>
        <v>106.5715400479349</v>
      </c>
    </row>
    <row r="39" spans="1:7" x14ac:dyDescent="0.25">
      <c r="A39" s="8"/>
      <c r="B39" s="8">
        <v>32</v>
      </c>
      <c r="C39" s="8" t="s">
        <v>24</v>
      </c>
      <c r="D39" s="89">
        <f>SUM(D40:D47)</f>
        <v>1459900</v>
      </c>
      <c r="E39" s="89">
        <f t="shared" ref="E39:F39" si="11">SUM(E40:E47)</f>
        <v>12857.5</v>
      </c>
      <c r="F39" s="89">
        <f t="shared" si="11"/>
        <v>1472757.5</v>
      </c>
      <c r="G39" s="80">
        <f t="shared" si="9"/>
        <v>100.88071100760325</v>
      </c>
    </row>
    <row r="40" spans="1:7" x14ac:dyDescent="0.25">
      <c r="A40" s="8"/>
      <c r="B40" s="8"/>
      <c r="C40" s="24" t="s">
        <v>134</v>
      </c>
      <c r="D40" s="40">
        <v>386000</v>
      </c>
      <c r="E40" s="40">
        <v>5000</v>
      </c>
      <c r="F40" s="48">
        <f t="shared" si="8"/>
        <v>391000</v>
      </c>
      <c r="G40" s="80">
        <f t="shared" si="9"/>
        <v>101.29533678756476</v>
      </c>
    </row>
    <row r="41" spans="1:7" x14ac:dyDescent="0.25">
      <c r="A41" s="8"/>
      <c r="B41" s="8"/>
      <c r="C41" s="24" t="s">
        <v>135</v>
      </c>
      <c r="D41" s="40">
        <v>1500</v>
      </c>
      <c r="E41" s="40">
        <v>100</v>
      </c>
      <c r="F41" s="48">
        <f t="shared" si="8"/>
        <v>1600</v>
      </c>
      <c r="G41" s="80">
        <f t="shared" si="9"/>
        <v>106.66666666666667</v>
      </c>
    </row>
    <row r="42" spans="1:7" x14ac:dyDescent="0.25">
      <c r="A42" s="8"/>
      <c r="B42" s="8"/>
      <c r="C42" s="24" t="s">
        <v>136</v>
      </c>
      <c r="D42" s="40">
        <v>430000</v>
      </c>
      <c r="E42" s="40">
        <v>20000</v>
      </c>
      <c r="F42" s="48">
        <f t="shared" si="8"/>
        <v>450000</v>
      </c>
      <c r="G42" s="80">
        <f t="shared" si="9"/>
        <v>104.65116279069768</v>
      </c>
    </row>
    <row r="43" spans="1:7" x14ac:dyDescent="0.25">
      <c r="A43" s="8"/>
      <c r="B43" s="8"/>
      <c r="C43" s="24" t="s">
        <v>68</v>
      </c>
      <c r="D43" s="40">
        <v>0</v>
      </c>
      <c r="E43" s="40">
        <v>0</v>
      </c>
      <c r="F43" s="48">
        <f t="shared" si="8"/>
        <v>0</v>
      </c>
      <c r="G43" s="80"/>
    </row>
    <row r="44" spans="1:7" x14ac:dyDescent="0.25">
      <c r="A44" s="8"/>
      <c r="B44" s="19"/>
      <c r="C44" s="47" t="s">
        <v>64</v>
      </c>
      <c r="D44" s="40">
        <v>624400</v>
      </c>
      <c r="E44" s="40">
        <v>-55733.24</v>
      </c>
      <c r="F44" s="48">
        <f t="shared" si="8"/>
        <v>568666.76</v>
      </c>
      <c r="G44" s="80">
        <f t="shared" si="9"/>
        <v>91.074112748238306</v>
      </c>
    </row>
    <row r="45" spans="1:7" x14ac:dyDescent="0.25">
      <c r="A45" s="8"/>
      <c r="B45" s="19"/>
      <c r="C45" s="24" t="s">
        <v>137</v>
      </c>
      <c r="D45" s="40">
        <v>18000</v>
      </c>
      <c r="E45" s="40">
        <v>-7000</v>
      </c>
      <c r="F45" s="48">
        <f t="shared" si="8"/>
        <v>11000</v>
      </c>
      <c r="G45" s="80">
        <f t="shared" si="9"/>
        <v>61.111111111111114</v>
      </c>
    </row>
    <row r="46" spans="1:7" x14ac:dyDescent="0.25">
      <c r="A46" s="8"/>
      <c r="B46" s="19"/>
      <c r="C46" s="24" t="s">
        <v>28</v>
      </c>
      <c r="D46" s="40">
        <v>0</v>
      </c>
      <c r="E46" s="40">
        <v>0</v>
      </c>
      <c r="F46" s="48">
        <f t="shared" si="8"/>
        <v>0</v>
      </c>
      <c r="G46" s="80"/>
    </row>
    <row r="47" spans="1:7" x14ac:dyDescent="0.25">
      <c r="A47" s="8"/>
      <c r="B47" s="19"/>
      <c r="C47" s="24" t="s">
        <v>120</v>
      </c>
      <c r="D47" s="40">
        <v>0</v>
      </c>
      <c r="E47" s="40">
        <v>50490.74</v>
      </c>
      <c r="F47" s="48">
        <f t="shared" si="8"/>
        <v>50490.74</v>
      </c>
      <c r="G47" s="80"/>
    </row>
    <row r="48" spans="1:7" x14ac:dyDescent="0.25">
      <c r="A48" s="8"/>
      <c r="B48" s="8">
        <v>34</v>
      </c>
      <c r="C48" s="24" t="s">
        <v>39</v>
      </c>
      <c r="D48" s="40">
        <f>SUM(D49:D50)</f>
        <v>40</v>
      </c>
      <c r="E48" s="40">
        <f t="shared" ref="E48" si="12">SUM(E49:E50)</f>
        <v>0</v>
      </c>
      <c r="F48" s="48">
        <f t="shared" si="8"/>
        <v>40</v>
      </c>
      <c r="G48" s="80">
        <f t="shared" si="9"/>
        <v>100</v>
      </c>
    </row>
    <row r="49" spans="1:7" x14ac:dyDescent="0.25">
      <c r="A49" s="8"/>
      <c r="B49" s="19"/>
      <c r="C49" s="24" t="s">
        <v>28</v>
      </c>
      <c r="D49" s="40">
        <v>20</v>
      </c>
      <c r="E49" s="40"/>
      <c r="F49" s="48">
        <f t="shared" si="8"/>
        <v>20</v>
      </c>
      <c r="G49" s="80">
        <f t="shared" si="9"/>
        <v>100</v>
      </c>
    </row>
    <row r="50" spans="1:7" x14ac:dyDescent="0.25">
      <c r="A50" s="8"/>
      <c r="B50" s="19"/>
      <c r="C50" s="24" t="s">
        <v>64</v>
      </c>
      <c r="D50" s="40">
        <v>20</v>
      </c>
      <c r="E50" s="40"/>
      <c r="F50" s="48">
        <f t="shared" si="8"/>
        <v>20</v>
      </c>
      <c r="G50" s="80">
        <f t="shared" si="9"/>
        <v>100</v>
      </c>
    </row>
    <row r="51" spans="1:7" x14ac:dyDescent="0.25">
      <c r="A51" s="10">
        <v>4</v>
      </c>
      <c r="B51" s="10"/>
      <c r="C51" s="17" t="s">
        <v>14</v>
      </c>
      <c r="D51" s="87">
        <f t="shared" ref="D51:E51" si="13">SUM(D52)</f>
        <v>445147.5</v>
      </c>
      <c r="E51" s="87">
        <f t="shared" si="13"/>
        <v>46502.5</v>
      </c>
      <c r="F51" s="48">
        <f t="shared" si="8"/>
        <v>491650</v>
      </c>
      <c r="G51" s="80">
        <f t="shared" si="9"/>
        <v>110.4465373836762</v>
      </c>
    </row>
    <row r="52" spans="1:7" x14ac:dyDescent="0.25">
      <c r="A52" s="11"/>
      <c r="B52" s="11">
        <v>42</v>
      </c>
      <c r="C52" s="18" t="s">
        <v>65</v>
      </c>
      <c r="D52" s="88">
        <f t="shared" ref="D52:E52" si="14">SUM(D53:D55)</f>
        <v>445147.5</v>
      </c>
      <c r="E52" s="88">
        <f t="shared" si="14"/>
        <v>46502.5</v>
      </c>
      <c r="F52" s="48">
        <f t="shared" si="8"/>
        <v>491650</v>
      </c>
      <c r="G52" s="80">
        <f t="shared" si="9"/>
        <v>110.4465373836762</v>
      </c>
    </row>
    <row r="53" spans="1:7" x14ac:dyDescent="0.25">
      <c r="A53" s="11"/>
      <c r="B53" s="11"/>
      <c r="C53" s="24" t="s">
        <v>134</v>
      </c>
      <c r="D53" s="40">
        <v>445147.5</v>
      </c>
      <c r="E53" s="40">
        <v>46502.5</v>
      </c>
      <c r="F53" s="48">
        <f t="shared" si="8"/>
        <v>491650</v>
      </c>
      <c r="G53" s="80">
        <f t="shared" si="9"/>
        <v>110.4465373836762</v>
      </c>
    </row>
    <row r="54" spans="1:7" x14ac:dyDescent="0.25">
      <c r="A54" s="11"/>
      <c r="B54" s="11"/>
      <c r="C54" s="24" t="s">
        <v>64</v>
      </c>
      <c r="D54" s="40">
        <v>0</v>
      </c>
      <c r="E54" s="40">
        <v>0</v>
      </c>
      <c r="F54" s="48">
        <f t="shared" si="8"/>
        <v>0</v>
      </c>
      <c r="G54" s="80"/>
    </row>
    <row r="55" spans="1:7" x14ac:dyDescent="0.25">
      <c r="A55" s="11"/>
      <c r="B55" s="11"/>
      <c r="C55" s="11" t="s">
        <v>119</v>
      </c>
      <c r="D55" s="40">
        <v>0</v>
      </c>
      <c r="E55" s="40">
        <v>0</v>
      </c>
      <c r="F55" s="48">
        <f t="shared" si="8"/>
        <v>0</v>
      </c>
      <c r="G55" s="80"/>
    </row>
    <row r="56" spans="1:7" x14ac:dyDescent="0.25">
      <c r="A56" s="85">
        <v>9</v>
      </c>
      <c r="B56" s="81"/>
      <c r="C56" s="81" t="s">
        <v>87</v>
      </c>
      <c r="D56" s="83">
        <f>SUM(D57)</f>
        <v>0</v>
      </c>
      <c r="E56" s="83">
        <f t="shared" ref="E56:E57" si="15">SUM(E57)</f>
        <v>0</v>
      </c>
      <c r="F56" s="48">
        <f t="shared" si="8"/>
        <v>0</v>
      </c>
      <c r="G56" s="80"/>
    </row>
    <row r="57" spans="1:7" x14ac:dyDescent="0.25">
      <c r="A57" s="79"/>
      <c r="B57" s="84">
        <v>92</v>
      </c>
      <c r="C57" s="82" t="s">
        <v>98</v>
      </c>
      <c r="D57" s="91">
        <f t="shared" ref="D57" si="16">SUM(D58)</f>
        <v>0</v>
      </c>
      <c r="E57" s="91">
        <f t="shared" si="15"/>
        <v>0</v>
      </c>
      <c r="F57" s="48">
        <f t="shared" si="8"/>
        <v>0</v>
      </c>
      <c r="G57" s="80"/>
    </row>
    <row r="58" spans="1:7" x14ac:dyDescent="0.25">
      <c r="A58" s="79"/>
      <c r="B58" s="79"/>
      <c r="C58" s="82" t="s">
        <v>99</v>
      </c>
      <c r="D58" s="80">
        <v>0</v>
      </c>
      <c r="E58" s="80">
        <v>0</v>
      </c>
      <c r="F58" s="48">
        <f t="shared" si="8"/>
        <v>0</v>
      </c>
      <c r="G58" s="80"/>
    </row>
  </sheetData>
  <mergeCells count="4">
    <mergeCell ref="A2:F2"/>
    <mergeCell ref="A4:F4"/>
    <mergeCell ref="A6:F6"/>
    <mergeCell ref="A1:G1"/>
  </mergeCells>
  <pageMargins left="0.7" right="0.7" top="0.75" bottom="0.75" header="0.3" footer="0.3"/>
  <pageSetup paperSize="9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0"/>
  <sheetViews>
    <sheetView topLeftCell="A10" workbookViewId="0">
      <selection activeCell="E35" sqref="E35:E39"/>
    </sheetView>
  </sheetViews>
  <sheetFormatPr defaultRowHeight="15" x14ac:dyDescent="0.25"/>
  <cols>
    <col min="1" max="1" width="37.7109375" customWidth="1"/>
    <col min="2" max="4" width="25.28515625" style="38" customWidth="1"/>
    <col min="5" max="5" width="14.85546875" style="38" customWidth="1"/>
    <col min="6" max="6" width="25.28515625" customWidth="1"/>
  </cols>
  <sheetData>
    <row r="1" spans="1:8" ht="30" customHeight="1" x14ac:dyDescent="0.25">
      <c r="A1" s="108" t="s">
        <v>159</v>
      </c>
      <c r="B1" s="108"/>
      <c r="C1" s="108"/>
      <c r="D1" s="108"/>
      <c r="E1" s="108"/>
      <c r="F1" s="108"/>
      <c r="G1" s="108"/>
      <c r="H1" s="108"/>
    </row>
    <row r="2" spans="1:8" ht="18" x14ac:dyDescent="0.25">
      <c r="A2" s="4"/>
      <c r="B2" s="34"/>
      <c r="C2" s="34"/>
      <c r="D2" s="34"/>
      <c r="E2" s="103"/>
      <c r="F2" s="5"/>
    </row>
    <row r="3" spans="1:8" ht="15.75" customHeight="1" x14ac:dyDescent="0.25">
      <c r="A3" s="108" t="s">
        <v>103</v>
      </c>
      <c r="B3" s="108"/>
      <c r="C3" s="108"/>
      <c r="D3" s="108"/>
      <c r="E3" s="104"/>
      <c r="F3" s="29"/>
    </row>
    <row r="4" spans="1:8" ht="18" x14ac:dyDescent="0.25">
      <c r="A4" s="4"/>
      <c r="B4" s="34"/>
      <c r="C4" s="34"/>
      <c r="D4" s="34"/>
      <c r="E4" s="103"/>
      <c r="F4" s="5"/>
    </row>
    <row r="5" spans="1:8" ht="25.5" x14ac:dyDescent="0.25">
      <c r="A5" s="15" t="s">
        <v>15</v>
      </c>
      <c r="B5" s="39" t="s">
        <v>127</v>
      </c>
      <c r="C5" s="61" t="s">
        <v>156</v>
      </c>
      <c r="D5" s="61" t="s">
        <v>157</v>
      </c>
      <c r="E5" s="102" t="s">
        <v>161</v>
      </c>
    </row>
    <row r="6" spans="1:8" ht="15.75" customHeight="1" x14ac:dyDescent="0.25">
      <c r="A6" s="94" t="s">
        <v>35</v>
      </c>
      <c r="B6" s="87">
        <f>SUM(B7+B9+B11+B14+B17+B19+B21)</f>
        <v>7242940</v>
      </c>
      <c r="C6" s="87">
        <f>SUM(C7+C9+C11+C14+C17+C19+C21)</f>
        <v>307060</v>
      </c>
      <c r="D6" s="87">
        <f>SUM(B6+C6)</f>
        <v>7550000</v>
      </c>
      <c r="E6" s="80">
        <f>SUM((D6/B6)*100)</f>
        <v>104.2394386809776</v>
      </c>
    </row>
    <row r="7" spans="1:8" ht="15.75" customHeight="1" x14ac:dyDescent="0.25">
      <c r="A7" s="7" t="s">
        <v>32</v>
      </c>
      <c r="B7" s="87">
        <f>SUM(B8:B8)</f>
        <v>5917755.1200000001</v>
      </c>
      <c r="C7" s="87">
        <f>SUM(C8:C8)</f>
        <v>247632.88</v>
      </c>
      <c r="D7" s="87">
        <f t="shared" ref="D7:D22" si="0">SUM(B7+C7)</f>
        <v>6165388</v>
      </c>
      <c r="E7" s="80">
        <f t="shared" ref="E7:E30" si="1">SUM((D7/B7)*100)</f>
        <v>104.18457463985094</v>
      </c>
    </row>
    <row r="8" spans="1:8" ht="15.75" customHeight="1" x14ac:dyDescent="0.25">
      <c r="A8" s="47" t="s">
        <v>141</v>
      </c>
      <c r="B8" s="40">
        <v>5917755.1200000001</v>
      </c>
      <c r="C8" s="40">
        <v>247632.88</v>
      </c>
      <c r="D8" s="87">
        <f t="shared" si="0"/>
        <v>6165388</v>
      </c>
      <c r="E8" s="80">
        <f t="shared" si="1"/>
        <v>104.18457463985094</v>
      </c>
    </row>
    <row r="9" spans="1:8" ht="15.75" customHeight="1" x14ac:dyDescent="0.25">
      <c r="A9" s="7" t="s">
        <v>33</v>
      </c>
      <c r="B9" s="87">
        <f t="shared" ref="B9" si="2">SUM(B10)</f>
        <v>20</v>
      </c>
      <c r="C9" s="87">
        <f t="shared" ref="C9" si="3">SUM(C10)</f>
        <v>0</v>
      </c>
      <c r="D9" s="87">
        <f t="shared" si="0"/>
        <v>20</v>
      </c>
      <c r="E9" s="80">
        <f t="shared" si="1"/>
        <v>100</v>
      </c>
    </row>
    <row r="10" spans="1:8" ht="15.75" customHeight="1" x14ac:dyDescent="0.25">
      <c r="A10" s="47" t="s">
        <v>112</v>
      </c>
      <c r="B10" s="40">
        <v>20</v>
      </c>
      <c r="C10" s="40">
        <v>0</v>
      </c>
      <c r="D10" s="88">
        <f t="shared" si="0"/>
        <v>20</v>
      </c>
      <c r="E10" s="80">
        <f t="shared" si="1"/>
        <v>100</v>
      </c>
    </row>
    <row r="11" spans="1:8" ht="15.75" customHeight="1" x14ac:dyDescent="0.25">
      <c r="A11" s="7" t="s">
        <v>110</v>
      </c>
      <c r="B11" s="87">
        <f>SUM(B12:B13)</f>
        <v>1066070</v>
      </c>
      <c r="C11" s="87">
        <f>SUM(C12:C13)</f>
        <v>-24083.239999999998</v>
      </c>
      <c r="D11" s="87">
        <f t="shared" si="0"/>
        <v>1041986.76</v>
      </c>
      <c r="E11" s="80">
        <f t="shared" si="1"/>
        <v>97.74093258416427</v>
      </c>
    </row>
    <row r="12" spans="1:8" ht="15.75" customHeight="1" x14ac:dyDescent="0.25">
      <c r="A12" s="47" t="s">
        <v>146</v>
      </c>
      <c r="B12" s="88">
        <v>430000</v>
      </c>
      <c r="C12" s="88">
        <v>20000</v>
      </c>
      <c r="D12" s="88">
        <f t="shared" si="0"/>
        <v>450000</v>
      </c>
      <c r="E12" s="80">
        <f t="shared" si="1"/>
        <v>104.65116279069768</v>
      </c>
    </row>
    <row r="13" spans="1:8" ht="15.75" customHeight="1" x14ac:dyDescent="0.25">
      <c r="A13" s="47" t="s">
        <v>113</v>
      </c>
      <c r="B13" s="40">
        <v>636070</v>
      </c>
      <c r="C13" s="40">
        <v>-44083.24</v>
      </c>
      <c r="D13" s="88">
        <f t="shared" si="0"/>
        <v>591986.76</v>
      </c>
      <c r="E13" s="80">
        <f t="shared" si="1"/>
        <v>93.069435753926456</v>
      </c>
    </row>
    <row r="14" spans="1:8" ht="15.75" customHeight="1" x14ac:dyDescent="0.25">
      <c r="A14" s="7" t="s">
        <v>43</v>
      </c>
      <c r="B14" s="87">
        <f>SUM(B15:B16)</f>
        <v>259094.88</v>
      </c>
      <c r="C14" s="87">
        <f>SUM(C15:C16)</f>
        <v>33019.620000000003</v>
      </c>
      <c r="D14" s="87">
        <f t="shared" si="0"/>
        <v>292114.5</v>
      </c>
      <c r="E14" s="80">
        <f t="shared" si="1"/>
        <v>112.74421941491086</v>
      </c>
    </row>
    <row r="15" spans="1:8" ht="15.75" customHeight="1" x14ac:dyDescent="0.25">
      <c r="A15" s="47" t="s">
        <v>142</v>
      </c>
      <c r="B15" s="88">
        <v>241094.88</v>
      </c>
      <c r="C15" s="88">
        <v>40019.620000000003</v>
      </c>
      <c r="D15" s="88">
        <f t="shared" si="0"/>
        <v>281114.5</v>
      </c>
      <c r="E15" s="80">
        <f t="shared" si="1"/>
        <v>116.5991164972064</v>
      </c>
    </row>
    <row r="16" spans="1:8" ht="15.75" customHeight="1" x14ac:dyDescent="0.25">
      <c r="A16" s="47" t="s">
        <v>143</v>
      </c>
      <c r="B16" s="88">
        <v>18000</v>
      </c>
      <c r="C16" s="88">
        <v>-7000</v>
      </c>
      <c r="D16" s="88">
        <f t="shared" si="0"/>
        <v>11000</v>
      </c>
      <c r="E16" s="80">
        <f t="shared" si="1"/>
        <v>61.111111111111114</v>
      </c>
    </row>
    <row r="17" spans="1:5" ht="15.75" customHeight="1" x14ac:dyDescent="0.25">
      <c r="A17" s="7" t="s">
        <v>111</v>
      </c>
      <c r="B17" s="87">
        <f t="shared" ref="B17:C17" si="4">SUM(B18)</f>
        <v>0</v>
      </c>
      <c r="C17" s="87">
        <f t="shared" si="4"/>
        <v>0</v>
      </c>
      <c r="D17" s="87">
        <f t="shared" si="0"/>
        <v>0</v>
      </c>
      <c r="E17" s="80"/>
    </row>
    <row r="18" spans="1:5" ht="15.75" customHeight="1" x14ac:dyDescent="0.25">
      <c r="A18" s="47" t="s">
        <v>114</v>
      </c>
      <c r="B18" s="40">
        <v>0</v>
      </c>
      <c r="C18" s="40">
        <v>0</v>
      </c>
      <c r="D18" s="88">
        <f t="shared" si="0"/>
        <v>0</v>
      </c>
      <c r="E18" s="80"/>
    </row>
    <row r="19" spans="1:5" ht="15.75" customHeight="1" x14ac:dyDescent="0.25">
      <c r="A19" s="7" t="s">
        <v>121</v>
      </c>
      <c r="B19" s="98">
        <f t="shared" ref="B19:C19" si="5">SUM(B20)</f>
        <v>0</v>
      </c>
      <c r="C19" s="98">
        <f t="shared" si="5"/>
        <v>0</v>
      </c>
      <c r="D19" s="87">
        <f t="shared" si="0"/>
        <v>0</v>
      </c>
      <c r="E19" s="80"/>
    </row>
    <row r="20" spans="1:5" ht="15.75" customHeight="1" x14ac:dyDescent="0.25">
      <c r="A20" s="47" t="s">
        <v>122</v>
      </c>
      <c r="B20" s="40"/>
      <c r="C20" s="40"/>
      <c r="D20" s="88">
        <f t="shared" si="0"/>
        <v>0</v>
      </c>
      <c r="E20" s="80"/>
    </row>
    <row r="21" spans="1:5" ht="15.75" customHeight="1" x14ac:dyDescent="0.25">
      <c r="A21" s="7" t="s">
        <v>96</v>
      </c>
      <c r="B21" s="87">
        <f t="shared" ref="B21" si="6">SUM(B22)</f>
        <v>0</v>
      </c>
      <c r="C21" s="87">
        <f t="shared" ref="C21" si="7">SUM(C22)</f>
        <v>50490.74</v>
      </c>
      <c r="D21" s="87">
        <f t="shared" si="0"/>
        <v>50490.74</v>
      </c>
      <c r="E21" s="80"/>
    </row>
    <row r="22" spans="1:5" ht="15.75" customHeight="1" x14ac:dyDescent="0.25">
      <c r="A22" s="47" t="s">
        <v>115</v>
      </c>
      <c r="B22" s="48"/>
      <c r="C22" s="40">
        <v>50490.74</v>
      </c>
      <c r="D22" s="88">
        <f t="shared" si="0"/>
        <v>50490.74</v>
      </c>
      <c r="E22" s="80"/>
    </row>
    <row r="23" spans="1:5" ht="15.75" customHeight="1" x14ac:dyDescent="0.25">
      <c r="A23" s="94" t="s">
        <v>16</v>
      </c>
      <c r="B23" s="87">
        <f>SUM(B24+B28+B30+B32+B35+B37)</f>
        <v>7242940</v>
      </c>
      <c r="C23" s="87">
        <f>SUM(C24+C28+C30+C32+C35+C37)</f>
        <v>307060</v>
      </c>
      <c r="D23" s="87">
        <f>SUM(D24+D28+D30+D32+D35+D37)</f>
        <v>7550000</v>
      </c>
      <c r="E23" s="80">
        <f t="shared" si="1"/>
        <v>104.2394386809776</v>
      </c>
    </row>
    <row r="24" spans="1:5" ht="15.75" customHeight="1" x14ac:dyDescent="0.25">
      <c r="A24" s="7" t="s">
        <v>32</v>
      </c>
      <c r="B24" s="87">
        <f>SUM(B25:B27)</f>
        <v>6347755.1200000001</v>
      </c>
      <c r="C24" s="87">
        <f>SUM(C25:C27)</f>
        <v>267632.88</v>
      </c>
      <c r="D24" s="87">
        <f>SUM(B24+C24)</f>
        <v>6615388</v>
      </c>
      <c r="E24" s="80">
        <f t="shared" si="1"/>
        <v>104.21618154671349</v>
      </c>
    </row>
    <row r="25" spans="1:5" x14ac:dyDescent="0.25">
      <c r="A25" s="25" t="s">
        <v>144</v>
      </c>
      <c r="B25" s="40">
        <v>5917755.1200000001</v>
      </c>
      <c r="C25" s="40">
        <v>247632.88</v>
      </c>
      <c r="D25" s="87">
        <f t="shared" ref="D25:D40" si="8">SUM(B25+C25)</f>
        <v>6165388</v>
      </c>
      <c r="E25" s="80">
        <f t="shared" si="1"/>
        <v>104.18457463985094</v>
      </c>
    </row>
    <row r="26" spans="1:5" x14ac:dyDescent="0.25">
      <c r="A26" s="26" t="s">
        <v>128</v>
      </c>
      <c r="B26" s="40">
        <v>0</v>
      </c>
      <c r="C26" s="40">
        <v>0</v>
      </c>
      <c r="D26" s="87">
        <f t="shared" si="8"/>
        <v>0</v>
      </c>
      <c r="E26" s="80"/>
    </row>
    <row r="27" spans="1:5" ht="25.5" x14ac:dyDescent="0.25">
      <c r="A27" s="26" t="s">
        <v>145</v>
      </c>
      <c r="B27" s="40">
        <v>430000</v>
      </c>
      <c r="C27" s="40">
        <v>20000</v>
      </c>
      <c r="D27" s="87">
        <f t="shared" si="8"/>
        <v>450000</v>
      </c>
      <c r="E27" s="80">
        <f t="shared" si="1"/>
        <v>104.65116279069768</v>
      </c>
    </row>
    <row r="28" spans="1:5" x14ac:dyDescent="0.25">
      <c r="A28" s="7" t="s">
        <v>33</v>
      </c>
      <c r="B28" s="87">
        <f t="shared" ref="B28:C28" si="9">SUM(B29)</f>
        <v>20</v>
      </c>
      <c r="C28" s="87">
        <f t="shared" si="9"/>
        <v>0</v>
      </c>
      <c r="D28" s="87">
        <f t="shared" si="8"/>
        <v>20</v>
      </c>
      <c r="E28" s="80">
        <f t="shared" si="1"/>
        <v>100</v>
      </c>
    </row>
    <row r="29" spans="1:5" x14ac:dyDescent="0.25">
      <c r="A29" s="26" t="s">
        <v>34</v>
      </c>
      <c r="B29" s="40">
        <v>20</v>
      </c>
      <c r="C29" s="40">
        <v>0</v>
      </c>
      <c r="D29" s="87">
        <f t="shared" si="8"/>
        <v>20</v>
      </c>
      <c r="E29" s="80">
        <f t="shared" si="1"/>
        <v>100</v>
      </c>
    </row>
    <row r="30" spans="1:5" x14ac:dyDescent="0.25">
      <c r="A30" s="17" t="s">
        <v>110</v>
      </c>
      <c r="B30" s="86">
        <f t="shared" ref="B30:C30" si="10">SUM(B31)</f>
        <v>636070</v>
      </c>
      <c r="C30" s="86">
        <f t="shared" si="10"/>
        <v>6407.5</v>
      </c>
      <c r="D30" s="87">
        <f t="shared" si="8"/>
        <v>642477.5</v>
      </c>
      <c r="E30" s="80">
        <f t="shared" si="1"/>
        <v>101.00735768075842</v>
      </c>
    </row>
    <row r="31" spans="1:5" x14ac:dyDescent="0.25">
      <c r="A31" s="26" t="s">
        <v>66</v>
      </c>
      <c r="B31" s="40">
        <v>636070</v>
      </c>
      <c r="C31" s="40">
        <v>6407.5</v>
      </c>
      <c r="D31" s="87">
        <f t="shared" si="8"/>
        <v>642477.5</v>
      </c>
      <c r="E31" s="80">
        <f>SUM((D31/B31)*100)</f>
        <v>101.00735768075842</v>
      </c>
    </row>
    <row r="32" spans="1:5" x14ac:dyDescent="0.25">
      <c r="A32" s="17" t="s">
        <v>43</v>
      </c>
      <c r="B32" s="86">
        <f>SUM(B33:B34)</f>
        <v>259094.88</v>
      </c>
      <c r="C32" s="86">
        <f>SUM(C33:C34)</f>
        <v>33019.620000000003</v>
      </c>
      <c r="D32" s="87">
        <f t="shared" si="8"/>
        <v>292114.5</v>
      </c>
      <c r="E32" s="80">
        <f t="shared" ref="E32:E34" si="11">SUM((D32/B32)*100)</f>
        <v>112.74421941491086</v>
      </c>
    </row>
    <row r="33" spans="1:5" x14ac:dyDescent="0.25">
      <c r="A33" s="99" t="s">
        <v>147</v>
      </c>
      <c r="B33" s="40">
        <v>241094.88</v>
      </c>
      <c r="C33" s="40">
        <v>40019.620000000003</v>
      </c>
      <c r="D33" s="87">
        <f t="shared" si="8"/>
        <v>281114.5</v>
      </c>
      <c r="E33" s="80">
        <f t="shared" si="11"/>
        <v>116.5991164972064</v>
      </c>
    </row>
    <row r="34" spans="1:5" ht="17.25" customHeight="1" x14ac:dyDescent="0.25">
      <c r="A34" s="47" t="s">
        <v>143</v>
      </c>
      <c r="B34" s="40">
        <v>18000</v>
      </c>
      <c r="C34" s="40">
        <v>-7000</v>
      </c>
      <c r="D34" s="87">
        <f t="shared" si="8"/>
        <v>11000</v>
      </c>
      <c r="E34" s="80">
        <f t="shared" si="11"/>
        <v>61.111111111111114</v>
      </c>
    </row>
    <row r="35" spans="1:5" x14ac:dyDescent="0.25">
      <c r="A35" s="7" t="s">
        <v>111</v>
      </c>
      <c r="B35" s="86">
        <f t="shared" ref="B35:C35" si="12">SUM(B36)</f>
        <v>0</v>
      </c>
      <c r="C35" s="86">
        <f t="shared" si="12"/>
        <v>0</v>
      </c>
      <c r="D35" s="87">
        <f t="shared" si="8"/>
        <v>0</v>
      </c>
      <c r="E35" s="80"/>
    </row>
    <row r="36" spans="1:5" x14ac:dyDescent="0.25">
      <c r="A36" s="47" t="s">
        <v>114</v>
      </c>
      <c r="B36" s="40"/>
      <c r="C36" s="40"/>
      <c r="D36" s="87">
        <f t="shared" si="8"/>
        <v>0</v>
      </c>
      <c r="E36" s="80"/>
    </row>
    <row r="37" spans="1:5" ht="15.75" customHeight="1" x14ac:dyDescent="0.25">
      <c r="A37" s="7" t="s">
        <v>121</v>
      </c>
      <c r="B37" s="98">
        <f t="shared" ref="B37" si="13">SUM(B38)</f>
        <v>0</v>
      </c>
      <c r="C37" s="98">
        <f t="shared" ref="C37" si="14">SUM(C38)</f>
        <v>0</v>
      </c>
      <c r="D37" s="87">
        <f t="shared" si="8"/>
        <v>0</v>
      </c>
      <c r="E37" s="80"/>
    </row>
    <row r="38" spans="1:5" ht="15.75" customHeight="1" x14ac:dyDescent="0.25">
      <c r="A38" s="47" t="s">
        <v>122</v>
      </c>
      <c r="B38" s="40">
        <v>0</v>
      </c>
      <c r="C38" s="40">
        <v>0</v>
      </c>
      <c r="D38" s="87">
        <f t="shared" si="8"/>
        <v>0</v>
      </c>
      <c r="E38" s="80"/>
    </row>
    <row r="39" spans="1:5" x14ac:dyDescent="0.25">
      <c r="A39" s="81" t="s">
        <v>96</v>
      </c>
      <c r="B39" s="83">
        <f t="shared" ref="B39:C39" si="15">SUM(B40:B40)</f>
        <v>0</v>
      </c>
      <c r="C39" s="83">
        <f t="shared" si="15"/>
        <v>0</v>
      </c>
      <c r="D39" s="87">
        <f t="shared" si="8"/>
        <v>0</v>
      </c>
      <c r="E39" s="80"/>
    </row>
    <row r="40" spans="1:5" x14ac:dyDescent="0.25">
      <c r="A40" s="82" t="s">
        <v>97</v>
      </c>
      <c r="B40" s="80">
        <v>0</v>
      </c>
      <c r="C40" s="80">
        <v>0</v>
      </c>
      <c r="D40" s="87">
        <f t="shared" si="8"/>
        <v>0</v>
      </c>
      <c r="E40" s="80"/>
    </row>
  </sheetData>
  <mergeCells count="2">
    <mergeCell ref="A3:D3"/>
    <mergeCell ref="A1:H1"/>
  </mergeCells>
  <pageMargins left="0.7" right="0.7" top="0.75" bottom="0.75" header="0.3" footer="0.3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1"/>
  <sheetViews>
    <sheetView workbookViewId="0">
      <selection activeCell="F25" sqref="F25"/>
    </sheetView>
  </sheetViews>
  <sheetFormatPr defaultRowHeight="15" x14ac:dyDescent="0.25"/>
  <cols>
    <col min="1" max="1" width="37.7109375" customWidth="1"/>
    <col min="2" max="4" width="25.28515625" style="38" customWidth="1"/>
    <col min="5" max="5" width="13.7109375" style="38" customWidth="1"/>
    <col min="6" max="6" width="25.28515625" customWidth="1"/>
  </cols>
  <sheetData>
    <row r="1" spans="1:8" ht="31.5" customHeight="1" x14ac:dyDescent="0.25">
      <c r="A1" s="108" t="s">
        <v>160</v>
      </c>
      <c r="B1" s="108"/>
      <c r="C1" s="108"/>
      <c r="D1" s="108"/>
      <c r="E1" s="108"/>
      <c r="F1" s="108"/>
      <c r="G1" s="108"/>
      <c r="H1" s="108"/>
    </row>
    <row r="2" spans="1:8" ht="18" x14ac:dyDescent="0.25">
      <c r="A2" s="4"/>
      <c r="B2" s="34"/>
      <c r="C2" s="34"/>
      <c r="D2" s="34"/>
      <c r="E2" s="103"/>
      <c r="F2" s="5"/>
    </row>
    <row r="3" spans="1:8" ht="15.75" customHeight="1" x14ac:dyDescent="0.25">
      <c r="A3" s="108" t="s">
        <v>104</v>
      </c>
      <c r="B3" s="108"/>
      <c r="C3" s="108"/>
      <c r="D3" s="108"/>
      <c r="E3" s="104"/>
      <c r="F3" s="29"/>
    </row>
    <row r="4" spans="1:8" ht="18" x14ac:dyDescent="0.25">
      <c r="A4" s="4"/>
      <c r="B4" s="34"/>
      <c r="C4" s="34"/>
      <c r="D4" s="34"/>
      <c r="E4" s="103"/>
      <c r="F4" s="5"/>
    </row>
    <row r="5" spans="1:8" ht="25.5" x14ac:dyDescent="0.25">
      <c r="A5" s="15" t="s">
        <v>15</v>
      </c>
      <c r="B5" s="39" t="s">
        <v>127</v>
      </c>
      <c r="C5" s="61" t="s">
        <v>156</v>
      </c>
      <c r="D5" s="61" t="s">
        <v>157</v>
      </c>
      <c r="E5" s="102" t="s">
        <v>161</v>
      </c>
    </row>
    <row r="6" spans="1:8" ht="15.75" customHeight="1" x14ac:dyDescent="0.25">
      <c r="A6" s="7" t="s">
        <v>16</v>
      </c>
      <c r="B6" s="87">
        <f t="shared" ref="B6:C6" si="0">SUM(B7)</f>
        <v>7242940</v>
      </c>
      <c r="C6" s="87">
        <f t="shared" si="0"/>
        <v>0</v>
      </c>
      <c r="D6" s="87">
        <f>SUM(B6+C6)</f>
        <v>7242940</v>
      </c>
      <c r="E6" s="80">
        <f>SUM((D6/B6)*100)</f>
        <v>100</v>
      </c>
    </row>
    <row r="7" spans="1:8" ht="15.75" customHeight="1" x14ac:dyDescent="0.25">
      <c r="A7" s="7" t="s">
        <v>40</v>
      </c>
      <c r="B7" s="48">
        <f>SUM(B8)</f>
        <v>7242940</v>
      </c>
      <c r="C7" s="48">
        <f>SUM(C8)</f>
        <v>0</v>
      </c>
      <c r="D7" s="87">
        <f t="shared" ref="D7:D10" si="1">SUM(B7+C7)</f>
        <v>7242940</v>
      </c>
      <c r="E7" s="80">
        <f t="shared" ref="E7:E10" si="2">SUM((D7/B7)*100)</f>
        <v>100</v>
      </c>
    </row>
    <row r="8" spans="1:8" x14ac:dyDescent="0.25">
      <c r="A8" s="47" t="s">
        <v>41</v>
      </c>
      <c r="B8" s="40">
        <f>SUM(B9:B10)</f>
        <v>7242940</v>
      </c>
      <c r="C8" s="40">
        <f t="shared" ref="C8" si="3">SUM(C9:C10)</f>
        <v>0</v>
      </c>
      <c r="D8" s="87">
        <f t="shared" si="1"/>
        <v>7242940</v>
      </c>
      <c r="E8" s="80">
        <f t="shared" si="2"/>
        <v>100</v>
      </c>
    </row>
    <row r="9" spans="1:8" x14ac:dyDescent="0.25">
      <c r="A9" s="24" t="s">
        <v>89</v>
      </c>
      <c r="B9" s="40">
        <v>6942940</v>
      </c>
      <c r="C9" s="40">
        <v>0</v>
      </c>
      <c r="D9" s="87">
        <f t="shared" si="1"/>
        <v>6942940</v>
      </c>
      <c r="E9" s="80">
        <f t="shared" si="2"/>
        <v>100</v>
      </c>
    </row>
    <row r="10" spans="1:8" x14ac:dyDescent="0.25">
      <c r="A10" s="12" t="s">
        <v>42</v>
      </c>
      <c r="B10" s="40">
        <v>300000</v>
      </c>
      <c r="C10" s="40">
        <v>0</v>
      </c>
      <c r="D10" s="87">
        <f t="shared" si="1"/>
        <v>300000</v>
      </c>
      <c r="E10" s="80">
        <f t="shared" si="2"/>
        <v>100</v>
      </c>
    </row>
    <row r="11" spans="1:8" x14ac:dyDescent="0.25">
      <c r="A11" s="7"/>
      <c r="B11" s="40"/>
      <c r="C11" s="40"/>
      <c r="D11" s="41"/>
      <c r="E11" s="80"/>
    </row>
  </sheetData>
  <mergeCells count="2">
    <mergeCell ref="A3:D3"/>
    <mergeCell ref="A1:H1"/>
  </mergeCells>
  <pageMargins left="0.7" right="0.7" top="0.75" bottom="0.75" header="0.3" footer="0.3"/>
  <pageSetup paperSize="9" scale="5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39"/>
  <sheetViews>
    <sheetView topLeftCell="A4" workbookViewId="0">
      <selection activeCell="I12" sqref="I1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25.28515625" customWidth="1"/>
    <col min="4" max="6" width="25.28515625" style="46" customWidth="1"/>
    <col min="7" max="8" width="25.28515625" customWidth="1"/>
  </cols>
  <sheetData>
    <row r="1" spans="1:8" ht="33" customHeight="1" x14ac:dyDescent="0.25">
      <c r="A1" s="108" t="s">
        <v>159</v>
      </c>
      <c r="B1" s="108"/>
      <c r="C1" s="108"/>
      <c r="D1" s="108"/>
      <c r="E1" s="108"/>
      <c r="F1" s="108"/>
      <c r="G1" s="108"/>
      <c r="H1" s="4"/>
    </row>
    <row r="2" spans="1:8" ht="15.75" customHeight="1" x14ac:dyDescent="0.25">
      <c r="A2" s="108" t="s">
        <v>21</v>
      </c>
      <c r="B2" s="108"/>
      <c r="C2" s="108"/>
      <c r="D2" s="108"/>
      <c r="E2" s="108"/>
      <c r="F2" s="108"/>
      <c r="G2" s="28"/>
      <c r="H2" s="28"/>
    </row>
    <row r="3" spans="1:8" ht="18" x14ac:dyDescent="0.25">
      <c r="A3" s="4"/>
      <c r="B3" s="4"/>
      <c r="C3" s="4"/>
      <c r="D3" s="42"/>
      <c r="E3" s="42"/>
      <c r="F3" s="42"/>
      <c r="G3" s="5"/>
      <c r="H3" s="5"/>
    </row>
    <row r="4" spans="1:8" ht="18" customHeight="1" x14ac:dyDescent="0.25">
      <c r="A4" s="108" t="s">
        <v>17</v>
      </c>
      <c r="B4" s="108"/>
      <c r="C4" s="108"/>
      <c r="D4" s="108"/>
      <c r="E4" s="108"/>
      <c r="F4" s="108"/>
      <c r="G4" s="27"/>
      <c r="H4" s="27"/>
    </row>
    <row r="5" spans="1:8" ht="18" customHeight="1" x14ac:dyDescent="0.25">
      <c r="A5" s="54"/>
      <c r="B5" s="54"/>
      <c r="C5" s="54"/>
      <c r="D5" s="54"/>
      <c r="E5" s="54"/>
      <c r="F5" s="54"/>
      <c r="G5" s="27"/>
      <c r="H5" s="27"/>
    </row>
    <row r="6" spans="1:8" s="93" customFormat="1" ht="18" customHeight="1" x14ac:dyDescent="0.25">
      <c r="A6" s="125" t="s">
        <v>105</v>
      </c>
      <c r="B6" s="125"/>
      <c r="C6" s="125"/>
      <c r="D6" s="125"/>
      <c r="E6" s="125"/>
      <c r="F6" s="125"/>
      <c r="G6" s="92"/>
      <c r="H6" s="92"/>
    </row>
    <row r="7" spans="1:8" ht="18" x14ac:dyDescent="0.25">
      <c r="A7" s="4"/>
      <c r="B7" s="4"/>
      <c r="C7" s="4"/>
      <c r="D7" s="42"/>
      <c r="E7" s="42"/>
      <c r="F7" s="42"/>
      <c r="G7" s="5"/>
      <c r="H7" s="5"/>
    </row>
    <row r="8" spans="1:8" ht="25.5" x14ac:dyDescent="0.25">
      <c r="A8" s="15" t="s">
        <v>7</v>
      </c>
      <c r="B8" s="14" t="s">
        <v>8</v>
      </c>
      <c r="C8" s="14" t="s">
        <v>23</v>
      </c>
      <c r="D8" s="43" t="s">
        <v>127</v>
      </c>
      <c r="E8" s="61" t="s">
        <v>156</v>
      </c>
      <c r="F8" s="61" t="s">
        <v>157</v>
      </c>
      <c r="G8" s="101" t="s">
        <v>161</v>
      </c>
    </row>
    <row r="9" spans="1:8" ht="25.5" x14ac:dyDescent="0.25">
      <c r="A9" s="7">
        <v>8</v>
      </c>
      <c r="B9" s="7"/>
      <c r="C9" s="7" t="s">
        <v>18</v>
      </c>
      <c r="D9" s="44"/>
      <c r="E9" s="44"/>
      <c r="F9" s="44"/>
      <c r="G9" s="79"/>
    </row>
    <row r="10" spans="1:8" x14ac:dyDescent="0.25">
      <c r="A10" s="7"/>
      <c r="B10" s="11">
        <v>84</v>
      </c>
      <c r="C10" s="11" t="s">
        <v>25</v>
      </c>
      <c r="D10" s="44"/>
      <c r="E10" s="44"/>
      <c r="F10" s="44"/>
      <c r="G10" s="79"/>
    </row>
    <row r="11" spans="1:8" ht="25.5" x14ac:dyDescent="0.25">
      <c r="A11" s="8"/>
      <c r="B11" s="8"/>
      <c r="C11" s="13" t="s">
        <v>26</v>
      </c>
      <c r="D11" s="44"/>
      <c r="E11" s="44"/>
      <c r="F11" s="44"/>
      <c r="G11" s="79"/>
    </row>
    <row r="12" spans="1:8" x14ac:dyDescent="0.25">
      <c r="A12" s="8" t="s">
        <v>30</v>
      </c>
      <c r="B12" s="8"/>
      <c r="C12" s="13"/>
      <c r="D12" s="44"/>
      <c r="E12" s="44"/>
      <c r="F12" s="44"/>
      <c r="G12" s="79"/>
    </row>
    <row r="13" spans="1:8" ht="25.5" x14ac:dyDescent="0.25">
      <c r="A13" s="10">
        <v>5</v>
      </c>
      <c r="B13" s="10"/>
      <c r="C13" s="17" t="s">
        <v>19</v>
      </c>
      <c r="D13" s="44"/>
      <c r="E13" s="44"/>
      <c r="F13" s="44"/>
      <c r="G13" s="79"/>
    </row>
    <row r="14" spans="1:8" ht="25.5" x14ac:dyDescent="0.25">
      <c r="A14" s="11"/>
      <c r="B14" s="11">
        <v>54</v>
      </c>
      <c r="C14" s="18" t="s">
        <v>27</v>
      </c>
      <c r="D14" s="44"/>
      <c r="E14" s="44"/>
      <c r="F14" s="45"/>
      <c r="G14" s="79"/>
    </row>
    <row r="15" spans="1:8" x14ac:dyDescent="0.25">
      <c r="A15" s="11"/>
      <c r="B15" s="11"/>
      <c r="C15" s="9" t="s">
        <v>10</v>
      </c>
      <c r="D15" s="44"/>
      <c r="E15" s="44"/>
      <c r="F15" s="45"/>
      <c r="G15" s="79"/>
    </row>
    <row r="16" spans="1:8" x14ac:dyDescent="0.25">
      <c r="A16" s="11"/>
      <c r="B16" s="11"/>
      <c r="C16" s="9" t="s">
        <v>28</v>
      </c>
      <c r="D16" s="44"/>
      <c r="E16" s="44"/>
      <c r="F16" s="45"/>
      <c r="G16" s="79"/>
    </row>
    <row r="17" spans="1:7" x14ac:dyDescent="0.25">
      <c r="A17" s="12" t="s">
        <v>30</v>
      </c>
      <c r="B17" s="10"/>
      <c r="C17" s="17"/>
      <c r="D17" s="44"/>
      <c r="E17" s="44"/>
      <c r="F17" s="44"/>
      <c r="G17" s="79"/>
    </row>
    <row r="19" spans="1:7" ht="15.75" x14ac:dyDescent="0.25">
      <c r="A19" s="126" t="s">
        <v>106</v>
      </c>
      <c r="B19" s="126"/>
      <c r="C19" s="126"/>
      <c r="D19" s="126"/>
      <c r="E19" s="126"/>
      <c r="F19" s="126"/>
    </row>
    <row r="21" spans="1:7" ht="25.5" x14ac:dyDescent="0.25">
      <c r="A21" s="15" t="s">
        <v>7</v>
      </c>
      <c r="B21" s="14" t="s">
        <v>8</v>
      </c>
      <c r="C21" s="14" t="s">
        <v>23</v>
      </c>
      <c r="D21" s="43" t="s">
        <v>127</v>
      </c>
      <c r="E21" s="61" t="s">
        <v>156</v>
      </c>
      <c r="F21" s="61" t="s">
        <v>157</v>
      </c>
      <c r="G21" s="101" t="s">
        <v>161</v>
      </c>
    </row>
    <row r="22" spans="1:7" x14ac:dyDescent="0.25">
      <c r="A22" s="7"/>
      <c r="B22" s="7"/>
      <c r="C22" s="7" t="s">
        <v>107</v>
      </c>
      <c r="D22" s="44"/>
      <c r="E22" s="44"/>
      <c r="F22" s="44"/>
      <c r="G22" s="79"/>
    </row>
    <row r="23" spans="1:7" x14ac:dyDescent="0.25">
      <c r="A23" s="7">
        <v>1</v>
      </c>
      <c r="B23" s="11"/>
      <c r="C23" s="7" t="s">
        <v>10</v>
      </c>
      <c r="D23" s="44"/>
      <c r="E23" s="44"/>
      <c r="F23" s="44"/>
      <c r="G23" s="79"/>
    </row>
    <row r="24" spans="1:7" x14ac:dyDescent="0.25">
      <c r="A24" s="8"/>
      <c r="B24" s="8">
        <v>11</v>
      </c>
      <c r="C24" s="47" t="s">
        <v>10</v>
      </c>
      <c r="D24" s="44"/>
      <c r="E24" s="44"/>
      <c r="F24" s="44"/>
      <c r="G24" s="79"/>
    </row>
    <row r="25" spans="1:7" x14ac:dyDescent="0.25">
      <c r="A25" s="8"/>
      <c r="B25" s="8">
        <v>12</v>
      </c>
      <c r="C25" s="47" t="s">
        <v>108</v>
      </c>
      <c r="D25" s="44"/>
      <c r="E25" s="44"/>
      <c r="F25" s="44"/>
      <c r="G25" s="79"/>
    </row>
    <row r="26" spans="1:7" x14ac:dyDescent="0.25">
      <c r="A26" s="10"/>
      <c r="B26" s="10" t="s">
        <v>30</v>
      </c>
      <c r="C26" s="17" t="s">
        <v>30</v>
      </c>
      <c r="D26" s="44"/>
      <c r="E26" s="44"/>
      <c r="F26" s="44"/>
      <c r="G26" s="79"/>
    </row>
    <row r="27" spans="1:7" x14ac:dyDescent="0.25">
      <c r="A27" s="7">
        <v>3</v>
      </c>
      <c r="B27" s="11"/>
      <c r="C27" s="17" t="s">
        <v>28</v>
      </c>
      <c r="D27" s="44"/>
      <c r="E27" s="44"/>
      <c r="F27" s="45"/>
      <c r="G27" s="79"/>
    </row>
    <row r="28" spans="1:7" x14ac:dyDescent="0.25">
      <c r="A28" s="11"/>
      <c r="B28" s="11">
        <v>31</v>
      </c>
      <c r="C28" s="24" t="s">
        <v>28</v>
      </c>
      <c r="D28" s="44"/>
      <c r="E28" s="44"/>
      <c r="F28" s="45"/>
      <c r="G28" s="79"/>
    </row>
    <row r="29" spans="1:7" x14ac:dyDescent="0.25">
      <c r="A29" s="11"/>
      <c r="B29" s="11" t="s">
        <v>30</v>
      </c>
      <c r="C29" s="24" t="s">
        <v>30</v>
      </c>
      <c r="D29" s="44"/>
      <c r="E29" s="44"/>
      <c r="F29" s="45"/>
      <c r="G29" s="79"/>
    </row>
    <row r="30" spans="1:7" x14ac:dyDescent="0.25">
      <c r="A30" s="12"/>
      <c r="B30" s="10"/>
      <c r="C30" s="17"/>
      <c r="D30" s="44"/>
      <c r="E30" s="44"/>
      <c r="F30" s="44"/>
      <c r="G30" s="79"/>
    </row>
    <row r="31" spans="1:7" x14ac:dyDescent="0.25">
      <c r="A31" s="7"/>
      <c r="B31" s="7"/>
      <c r="C31" s="7" t="s">
        <v>109</v>
      </c>
      <c r="D31" s="44"/>
      <c r="E31" s="44"/>
      <c r="F31" s="44"/>
      <c r="G31" s="79"/>
    </row>
    <row r="32" spans="1:7" x14ac:dyDescent="0.25">
      <c r="A32" s="7">
        <v>1</v>
      </c>
      <c r="B32" s="11"/>
      <c r="C32" s="7" t="s">
        <v>10</v>
      </c>
      <c r="D32" s="44"/>
      <c r="E32" s="44"/>
      <c r="F32" s="44"/>
      <c r="G32" s="79"/>
    </row>
    <row r="33" spans="1:7" x14ac:dyDescent="0.25">
      <c r="A33" s="8"/>
      <c r="B33" s="8">
        <v>11</v>
      </c>
      <c r="C33" s="47" t="s">
        <v>10</v>
      </c>
      <c r="D33" s="44"/>
      <c r="E33" s="44"/>
      <c r="F33" s="44"/>
      <c r="G33" s="79"/>
    </row>
    <row r="34" spans="1:7" x14ac:dyDescent="0.25">
      <c r="A34" s="8"/>
      <c r="B34" s="8">
        <v>12</v>
      </c>
      <c r="C34" s="47" t="s">
        <v>108</v>
      </c>
      <c r="D34" s="44"/>
      <c r="E34" s="44"/>
      <c r="F34" s="44"/>
      <c r="G34" s="79"/>
    </row>
    <row r="35" spans="1:7" x14ac:dyDescent="0.25">
      <c r="A35" s="10"/>
      <c r="B35" s="10" t="s">
        <v>30</v>
      </c>
      <c r="C35" s="17" t="s">
        <v>30</v>
      </c>
      <c r="D35" s="44"/>
      <c r="E35" s="44"/>
      <c r="F35" s="44"/>
      <c r="G35" s="79"/>
    </row>
    <row r="36" spans="1:7" x14ac:dyDescent="0.25">
      <c r="A36" s="7">
        <v>3</v>
      </c>
      <c r="B36" s="11"/>
      <c r="C36" s="17" t="s">
        <v>28</v>
      </c>
      <c r="D36" s="44"/>
      <c r="E36" s="44"/>
      <c r="F36" s="45"/>
      <c r="G36" s="79"/>
    </row>
    <row r="37" spans="1:7" x14ac:dyDescent="0.25">
      <c r="A37" s="11"/>
      <c r="B37" s="11">
        <v>31</v>
      </c>
      <c r="C37" s="24" t="s">
        <v>28</v>
      </c>
      <c r="D37" s="44"/>
      <c r="E37" s="44"/>
      <c r="F37" s="45"/>
      <c r="G37" s="79"/>
    </row>
    <row r="38" spans="1:7" x14ac:dyDescent="0.25">
      <c r="A38" s="11"/>
      <c r="B38" s="11" t="s">
        <v>30</v>
      </c>
      <c r="C38" s="24" t="s">
        <v>30</v>
      </c>
      <c r="D38" s="44"/>
      <c r="E38" s="44"/>
      <c r="F38" s="45"/>
      <c r="G38" s="79"/>
    </row>
    <row r="39" spans="1:7" x14ac:dyDescent="0.25">
      <c r="A39" s="12"/>
      <c r="B39" s="10"/>
      <c r="C39" s="17"/>
      <c r="D39" s="44"/>
      <c r="E39" s="44"/>
      <c r="F39" s="44"/>
      <c r="G39" s="79"/>
    </row>
  </sheetData>
  <mergeCells count="5">
    <mergeCell ref="A2:F2"/>
    <mergeCell ref="A4:F4"/>
    <mergeCell ref="A1:G1"/>
    <mergeCell ref="A6:F6"/>
    <mergeCell ref="A19:F19"/>
  </mergeCells>
  <pageMargins left="0.7" right="0.7" top="0.75" bottom="0.75" header="0.3" footer="0.3"/>
  <pageSetup paperSize="9" scale="7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56"/>
  <sheetViews>
    <sheetView tabSelected="1" topLeftCell="A25" workbookViewId="0">
      <selection activeCell="J48" sqref="J48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15.7109375" customWidth="1"/>
    <col min="4" max="4" width="46.140625" customWidth="1"/>
    <col min="5" max="5" width="21.85546875" style="38" customWidth="1"/>
    <col min="6" max="6" width="20.42578125" style="38" customWidth="1"/>
    <col min="7" max="7" width="21.28515625" style="38" customWidth="1"/>
    <col min="8" max="8" width="12.5703125" style="38" customWidth="1"/>
    <col min="9" max="9" width="24.28515625" customWidth="1"/>
  </cols>
  <sheetData>
    <row r="1" spans="1:9" ht="34.5" customHeight="1" x14ac:dyDescent="0.25">
      <c r="A1" s="108" t="s">
        <v>159</v>
      </c>
      <c r="B1" s="108"/>
      <c r="C1" s="108"/>
      <c r="D1" s="108"/>
      <c r="E1" s="108"/>
      <c r="F1" s="108"/>
      <c r="G1" s="108"/>
      <c r="H1" s="108"/>
      <c r="I1" s="5"/>
    </row>
    <row r="2" spans="1:9" ht="18" x14ac:dyDescent="0.25">
      <c r="A2" s="4"/>
      <c r="B2" s="4"/>
      <c r="C2" s="4"/>
      <c r="D2" s="4"/>
      <c r="E2" s="34"/>
      <c r="F2" s="34"/>
      <c r="G2" s="34"/>
      <c r="H2" s="103"/>
      <c r="I2" s="5"/>
    </row>
    <row r="3" spans="1:9" ht="18" customHeight="1" x14ac:dyDescent="0.25">
      <c r="A3" s="108" t="s">
        <v>20</v>
      </c>
      <c r="B3" s="108"/>
      <c r="C3" s="108"/>
      <c r="D3" s="108"/>
      <c r="E3" s="108"/>
      <c r="F3" s="108"/>
      <c r="G3" s="108"/>
      <c r="H3" s="105"/>
      <c r="I3" s="27"/>
    </row>
    <row r="4" spans="1:9" ht="18" x14ac:dyDescent="0.25">
      <c r="A4" s="4"/>
      <c r="B4" s="4"/>
      <c r="C4" s="4"/>
      <c r="D4" s="4"/>
      <c r="E4" s="34"/>
      <c r="F4" s="34"/>
      <c r="G4" s="34"/>
      <c r="H4" s="103"/>
      <c r="I4" s="5"/>
    </row>
    <row r="5" spans="1:9" ht="25.5" x14ac:dyDescent="0.25">
      <c r="A5" s="133" t="s">
        <v>22</v>
      </c>
      <c r="B5" s="134"/>
      <c r="C5" s="135"/>
      <c r="D5" s="14" t="s">
        <v>23</v>
      </c>
      <c r="E5" s="39" t="s">
        <v>127</v>
      </c>
      <c r="F5" s="61" t="s">
        <v>156</v>
      </c>
      <c r="G5" s="61" t="s">
        <v>157</v>
      </c>
      <c r="H5" s="102" t="s">
        <v>161</v>
      </c>
    </row>
    <row r="6" spans="1:9" x14ac:dyDescent="0.25">
      <c r="A6" s="139" t="s">
        <v>44</v>
      </c>
      <c r="B6" s="140"/>
      <c r="C6" s="141"/>
      <c r="D6" s="31" t="s">
        <v>45</v>
      </c>
      <c r="E6" s="95">
        <f t="shared" ref="E6:F7" si="0">SUM(E7)</f>
        <v>7242940</v>
      </c>
      <c r="F6" s="95">
        <f t="shared" si="0"/>
        <v>307060</v>
      </c>
      <c r="G6" s="95">
        <f>SUM(E6+F6)</f>
        <v>7550000</v>
      </c>
      <c r="H6" s="80">
        <f>SUM((G6/E6)*100)</f>
        <v>104.2394386809776</v>
      </c>
    </row>
    <row r="7" spans="1:9" x14ac:dyDescent="0.25">
      <c r="A7" s="148" t="s">
        <v>46</v>
      </c>
      <c r="B7" s="149"/>
      <c r="C7" s="150"/>
      <c r="D7" s="31" t="s">
        <v>45</v>
      </c>
      <c r="E7" s="95">
        <f t="shared" si="0"/>
        <v>7242940</v>
      </c>
      <c r="F7" s="95">
        <f t="shared" si="0"/>
        <v>307060</v>
      </c>
      <c r="G7" s="95">
        <f t="shared" ref="G7:G56" si="1">SUM(E7+F7)</f>
        <v>7550000</v>
      </c>
      <c r="H7" s="80">
        <f t="shared" ref="H7:H56" si="2">SUM((G7/E7)*100)</f>
        <v>104.2394386809776</v>
      </c>
    </row>
    <row r="8" spans="1:9" x14ac:dyDescent="0.25">
      <c r="A8" s="136" t="s">
        <v>49</v>
      </c>
      <c r="B8" s="137"/>
      <c r="C8" s="138"/>
      <c r="D8" s="31" t="s">
        <v>48</v>
      </c>
      <c r="E8" s="95">
        <f>SUM(E9+E52)</f>
        <v>7242940</v>
      </c>
      <c r="F8" s="95">
        <f>SUM(F9+F52)</f>
        <v>307060</v>
      </c>
      <c r="G8" s="95">
        <f t="shared" si="1"/>
        <v>7550000</v>
      </c>
      <c r="H8" s="80">
        <f t="shared" si="2"/>
        <v>104.2394386809776</v>
      </c>
    </row>
    <row r="9" spans="1:9" ht="25.5" x14ac:dyDescent="0.25">
      <c r="A9" s="127" t="s">
        <v>47</v>
      </c>
      <c r="B9" s="128"/>
      <c r="C9" s="129"/>
      <c r="D9" s="31" t="s">
        <v>86</v>
      </c>
      <c r="E9" s="95">
        <f>SUM(E10+E23+E38+E43)</f>
        <v>7196587.5</v>
      </c>
      <c r="F9" s="95">
        <f>SUM(F10+F23+F38+F43)</f>
        <v>304012.5</v>
      </c>
      <c r="G9" s="95">
        <f t="shared" si="1"/>
        <v>7500600</v>
      </c>
      <c r="H9" s="80">
        <f t="shared" si="2"/>
        <v>104.22439802197916</v>
      </c>
    </row>
    <row r="10" spans="1:9" x14ac:dyDescent="0.25">
      <c r="A10" s="130" t="s">
        <v>50</v>
      </c>
      <c r="B10" s="131"/>
      <c r="C10" s="132"/>
      <c r="D10" s="31" t="s">
        <v>13</v>
      </c>
      <c r="E10" s="95">
        <f t="shared" ref="E10:F10" si="3">SUM(E11+E13+E15+E17+E19+E21)</f>
        <v>5293000</v>
      </c>
      <c r="F10" s="95">
        <f t="shared" si="3"/>
        <v>244752.5</v>
      </c>
      <c r="G10" s="95">
        <f t="shared" si="1"/>
        <v>5537752.5</v>
      </c>
      <c r="H10" s="80">
        <f t="shared" si="2"/>
        <v>104.62407897222748</v>
      </c>
    </row>
    <row r="11" spans="1:9" x14ac:dyDescent="0.25">
      <c r="A11" s="145" t="s">
        <v>51</v>
      </c>
      <c r="B11" s="146"/>
      <c r="C11" s="147"/>
      <c r="D11" s="23" t="s">
        <v>154</v>
      </c>
      <c r="E11" s="95">
        <f t="shared" ref="E11:F11" si="4">SUM(E12)</f>
        <v>5040255.12</v>
      </c>
      <c r="F11" s="95">
        <f t="shared" si="4"/>
        <v>193082.88</v>
      </c>
      <c r="G11" s="95">
        <f t="shared" si="1"/>
        <v>5233338</v>
      </c>
      <c r="H11" s="80">
        <f t="shared" si="2"/>
        <v>103.83081561157167</v>
      </c>
    </row>
    <row r="12" spans="1:9" x14ac:dyDescent="0.25">
      <c r="A12" s="142">
        <v>31</v>
      </c>
      <c r="B12" s="143"/>
      <c r="C12" s="144"/>
      <c r="D12" s="23" t="s">
        <v>13</v>
      </c>
      <c r="E12" s="40">
        <v>5040255.12</v>
      </c>
      <c r="F12" s="40">
        <v>193082.88</v>
      </c>
      <c r="G12" s="96">
        <f t="shared" si="1"/>
        <v>5233338</v>
      </c>
      <c r="H12" s="80">
        <f t="shared" si="2"/>
        <v>103.83081561157167</v>
      </c>
    </row>
    <row r="13" spans="1:9" x14ac:dyDescent="0.25">
      <c r="A13" s="58"/>
      <c r="B13" s="51" t="s">
        <v>67</v>
      </c>
      <c r="C13" s="49"/>
      <c r="D13" s="23" t="s">
        <v>64</v>
      </c>
      <c r="E13" s="95">
        <f t="shared" ref="E13:F13" si="5">SUM(E14)</f>
        <v>11650</v>
      </c>
      <c r="F13" s="95">
        <f t="shared" si="5"/>
        <v>11650</v>
      </c>
      <c r="G13" s="95">
        <f t="shared" si="1"/>
        <v>23300</v>
      </c>
      <c r="H13" s="80">
        <f t="shared" si="2"/>
        <v>200</v>
      </c>
    </row>
    <row r="14" spans="1:9" x14ac:dyDescent="0.25">
      <c r="A14" s="58"/>
      <c r="B14" s="51"/>
      <c r="C14" s="49">
        <v>31</v>
      </c>
      <c r="D14" s="23" t="s">
        <v>13</v>
      </c>
      <c r="E14" s="40">
        <v>11650</v>
      </c>
      <c r="F14" s="40">
        <v>11650</v>
      </c>
      <c r="G14" s="96">
        <f t="shared" si="1"/>
        <v>23300</v>
      </c>
      <c r="H14" s="80">
        <f t="shared" si="2"/>
        <v>200</v>
      </c>
    </row>
    <row r="15" spans="1:9" x14ac:dyDescent="0.25">
      <c r="A15" s="58"/>
      <c r="B15" s="51" t="s">
        <v>148</v>
      </c>
      <c r="C15" s="49"/>
      <c r="D15" s="18" t="s">
        <v>149</v>
      </c>
      <c r="E15" s="95">
        <f t="shared" ref="E15:F15" si="6">SUM(E16)</f>
        <v>241094.88</v>
      </c>
      <c r="F15" s="95">
        <f t="shared" si="6"/>
        <v>40019.620000000003</v>
      </c>
      <c r="G15" s="95">
        <f t="shared" si="1"/>
        <v>281114.5</v>
      </c>
      <c r="H15" s="80">
        <f t="shared" si="2"/>
        <v>116.5991164972064</v>
      </c>
    </row>
    <row r="16" spans="1:9" x14ac:dyDescent="0.25">
      <c r="A16" s="58"/>
      <c r="B16" s="51"/>
      <c r="C16" s="49">
        <v>31</v>
      </c>
      <c r="D16" s="23" t="s">
        <v>13</v>
      </c>
      <c r="E16" s="97">
        <v>241094.88</v>
      </c>
      <c r="F16" s="97">
        <v>40019.620000000003</v>
      </c>
      <c r="G16" s="96">
        <f t="shared" si="1"/>
        <v>281114.5</v>
      </c>
      <c r="H16" s="80">
        <f t="shared" si="2"/>
        <v>116.5991164972064</v>
      </c>
    </row>
    <row r="17" spans="1:8" x14ac:dyDescent="0.25">
      <c r="A17" s="58"/>
      <c r="B17" s="51" t="s">
        <v>92</v>
      </c>
      <c r="C17" s="49"/>
      <c r="D17" s="23" t="s">
        <v>117</v>
      </c>
      <c r="E17" s="96">
        <f t="shared" ref="E17:F17" si="7">SUM(E18)</f>
        <v>0</v>
      </c>
      <c r="F17" s="96">
        <f t="shared" si="7"/>
        <v>0</v>
      </c>
      <c r="G17" s="95">
        <f t="shared" si="1"/>
        <v>0</v>
      </c>
      <c r="H17" s="80"/>
    </row>
    <row r="18" spans="1:8" x14ac:dyDescent="0.25">
      <c r="A18" s="58"/>
      <c r="B18" s="51"/>
      <c r="C18" s="49">
        <v>31</v>
      </c>
      <c r="D18" s="23" t="s">
        <v>13</v>
      </c>
      <c r="E18" s="97"/>
      <c r="F18" s="97"/>
      <c r="G18" s="95">
        <f t="shared" si="1"/>
        <v>0</v>
      </c>
      <c r="H18" s="80"/>
    </row>
    <row r="19" spans="1:8" x14ac:dyDescent="0.25">
      <c r="A19" s="58" t="s">
        <v>91</v>
      </c>
      <c r="B19" s="57" t="s">
        <v>90</v>
      </c>
      <c r="C19" s="49"/>
      <c r="D19" s="23" t="s">
        <v>95</v>
      </c>
      <c r="E19" s="96">
        <f t="shared" ref="E19:F19" si="8">SUM(E20)</f>
        <v>0</v>
      </c>
      <c r="F19" s="96">
        <f t="shared" si="8"/>
        <v>0</v>
      </c>
      <c r="G19" s="95">
        <f t="shared" si="1"/>
        <v>0</v>
      </c>
      <c r="H19" s="80"/>
    </row>
    <row r="20" spans="1:8" x14ac:dyDescent="0.25">
      <c r="A20" s="58"/>
      <c r="B20" s="51"/>
      <c r="C20" s="49">
        <v>31</v>
      </c>
      <c r="D20" s="23" t="s">
        <v>13</v>
      </c>
      <c r="E20" s="40"/>
      <c r="F20" s="40"/>
      <c r="G20" s="95">
        <f t="shared" si="1"/>
        <v>0</v>
      </c>
      <c r="H20" s="80"/>
    </row>
    <row r="21" spans="1:8" x14ac:dyDescent="0.25">
      <c r="A21" s="58"/>
      <c r="B21" s="51"/>
      <c r="C21" s="49" t="s">
        <v>51</v>
      </c>
      <c r="D21" s="23" t="s">
        <v>129</v>
      </c>
      <c r="E21" s="96">
        <f t="shared" ref="E21:F21" si="9">SUM(E22)</f>
        <v>0</v>
      </c>
      <c r="F21" s="96">
        <f t="shared" si="9"/>
        <v>0</v>
      </c>
      <c r="G21" s="95">
        <f t="shared" si="1"/>
        <v>0</v>
      </c>
      <c r="H21" s="80"/>
    </row>
    <row r="22" spans="1:8" x14ac:dyDescent="0.25">
      <c r="A22" s="58"/>
      <c r="B22" s="51"/>
      <c r="C22" s="49">
        <v>92</v>
      </c>
      <c r="D22" s="23" t="s">
        <v>126</v>
      </c>
      <c r="E22" s="97">
        <v>0</v>
      </c>
      <c r="F22" s="97">
        <v>0</v>
      </c>
      <c r="G22" s="95">
        <f t="shared" si="1"/>
        <v>0</v>
      </c>
      <c r="H22" s="80"/>
    </row>
    <row r="23" spans="1:8" x14ac:dyDescent="0.25">
      <c r="A23" s="130" t="s">
        <v>53</v>
      </c>
      <c r="B23" s="131"/>
      <c r="C23" s="132"/>
      <c r="D23" s="31" t="s">
        <v>24</v>
      </c>
      <c r="E23" s="95">
        <f>SUM(E24+E26+E28+E30+E32+E34+E36)</f>
        <v>1458400</v>
      </c>
      <c r="F23" s="95">
        <f>SUM(F24+F26+F28+F30+F32+F34+F36)</f>
        <v>12757.5</v>
      </c>
      <c r="G23" s="95">
        <f t="shared" si="1"/>
        <v>1471157.5</v>
      </c>
      <c r="H23" s="80">
        <f t="shared" si="2"/>
        <v>100.87476001097093</v>
      </c>
    </row>
    <row r="24" spans="1:8" x14ac:dyDescent="0.25">
      <c r="A24" s="145" t="s">
        <v>58</v>
      </c>
      <c r="B24" s="146"/>
      <c r="C24" s="147"/>
      <c r="D24" s="23" t="s">
        <v>154</v>
      </c>
      <c r="E24" s="95">
        <f>SUM(E25)</f>
        <v>386000</v>
      </c>
      <c r="F24" s="95">
        <f t="shared" ref="F24" si="10">SUM(F25)</f>
        <v>5000</v>
      </c>
      <c r="G24" s="95">
        <f t="shared" si="1"/>
        <v>391000</v>
      </c>
      <c r="H24" s="80">
        <f t="shared" si="2"/>
        <v>101.29533678756476</v>
      </c>
    </row>
    <row r="25" spans="1:8" x14ac:dyDescent="0.25">
      <c r="A25" s="32"/>
      <c r="B25" s="33"/>
      <c r="C25" s="49">
        <v>32</v>
      </c>
      <c r="D25" s="23" t="s">
        <v>24</v>
      </c>
      <c r="E25" s="40">
        <v>386000</v>
      </c>
      <c r="F25" s="40">
        <v>5000</v>
      </c>
      <c r="G25" s="96">
        <f t="shared" si="1"/>
        <v>391000</v>
      </c>
      <c r="H25" s="80">
        <f t="shared" si="2"/>
        <v>101.29533678756476</v>
      </c>
    </row>
    <row r="26" spans="1:8" x14ac:dyDescent="0.25">
      <c r="A26" s="32"/>
      <c r="B26" s="33" t="s">
        <v>150</v>
      </c>
      <c r="C26" s="49" t="s">
        <v>151</v>
      </c>
      <c r="D26" s="100" t="s">
        <v>152</v>
      </c>
      <c r="E26" s="95">
        <f t="shared" ref="E26:F26" si="11">SUM(E27)</f>
        <v>430000</v>
      </c>
      <c r="F26" s="95">
        <f t="shared" si="11"/>
        <v>20000</v>
      </c>
      <c r="G26" s="95">
        <f t="shared" si="1"/>
        <v>450000</v>
      </c>
      <c r="H26" s="80">
        <f t="shared" si="2"/>
        <v>104.65116279069768</v>
      </c>
    </row>
    <row r="27" spans="1:8" x14ac:dyDescent="0.25">
      <c r="A27" s="32"/>
      <c r="B27" s="33"/>
      <c r="C27" s="49">
        <v>32</v>
      </c>
      <c r="D27" s="23" t="s">
        <v>24</v>
      </c>
      <c r="E27" s="40">
        <v>430000</v>
      </c>
      <c r="F27" s="40">
        <v>20000</v>
      </c>
      <c r="G27" s="96">
        <f t="shared" si="1"/>
        <v>450000</v>
      </c>
      <c r="H27" s="80">
        <f t="shared" si="2"/>
        <v>104.65116279069768</v>
      </c>
    </row>
    <row r="28" spans="1:8" x14ac:dyDescent="0.25">
      <c r="A28" s="32"/>
      <c r="B28" s="33"/>
      <c r="C28" s="49" t="s">
        <v>67</v>
      </c>
      <c r="D28" s="23" t="s">
        <v>64</v>
      </c>
      <c r="E28" s="48">
        <f>SUM(E29)</f>
        <v>624400</v>
      </c>
      <c r="F28" s="48">
        <f t="shared" ref="F28" si="12">SUM(F29)</f>
        <v>-55733.24</v>
      </c>
      <c r="G28" s="95">
        <f t="shared" si="1"/>
        <v>568666.76</v>
      </c>
      <c r="H28" s="80">
        <f t="shared" si="2"/>
        <v>91.074112748238306</v>
      </c>
    </row>
    <row r="29" spans="1:8" x14ac:dyDescent="0.25">
      <c r="A29" s="32"/>
      <c r="B29" s="33"/>
      <c r="C29" s="49">
        <v>32</v>
      </c>
      <c r="D29" s="23" t="s">
        <v>24</v>
      </c>
      <c r="E29" s="40">
        <v>624400</v>
      </c>
      <c r="F29" s="40">
        <v>-55733.24</v>
      </c>
      <c r="G29" s="96">
        <f t="shared" si="1"/>
        <v>568666.76</v>
      </c>
      <c r="H29" s="80">
        <f t="shared" si="2"/>
        <v>91.074112748238306</v>
      </c>
    </row>
    <row r="30" spans="1:8" x14ac:dyDescent="0.25">
      <c r="A30" s="32"/>
      <c r="B30" s="33"/>
      <c r="C30" s="49" t="s">
        <v>148</v>
      </c>
      <c r="D30" s="18" t="s">
        <v>153</v>
      </c>
      <c r="E30" s="95">
        <f t="shared" ref="E30:F30" si="13">SUM(E31)</f>
        <v>18000</v>
      </c>
      <c r="F30" s="95">
        <f t="shared" si="13"/>
        <v>-7000</v>
      </c>
      <c r="G30" s="95">
        <f t="shared" si="1"/>
        <v>11000</v>
      </c>
      <c r="H30" s="80">
        <f t="shared" si="2"/>
        <v>61.111111111111114</v>
      </c>
    </row>
    <row r="31" spans="1:8" x14ac:dyDescent="0.25">
      <c r="A31" s="32"/>
      <c r="B31" s="33"/>
      <c r="C31" s="49">
        <v>32</v>
      </c>
      <c r="D31" s="23" t="s">
        <v>24</v>
      </c>
      <c r="E31" s="40">
        <v>18000</v>
      </c>
      <c r="F31" s="40">
        <v>-7000</v>
      </c>
      <c r="G31" s="96">
        <f t="shared" si="1"/>
        <v>11000</v>
      </c>
      <c r="H31" s="80">
        <f t="shared" si="2"/>
        <v>61.111111111111114</v>
      </c>
    </row>
    <row r="32" spans="1:8" x14ac:dyDescent="0.25">
      <c r="A32" s="32"/>
      <c r="B32" s="33"/>
      <c r="C32" s="49" t="s">
        <v>116</v>
      </c>
      <c r="D32" s="23" t="s">
        <v>101</v>
      </c>
      <c r="E32" s="95">
        <f t="shared" ref="E32" si="14">SUM(E33)</f>
        <v>0</v>
      </c>
      <c r="F32" s="95">
        <v>0</v>
      </c>
      <c r="G32" s="95">
        <f t="shared" si="1"/>
        <v>0</v>
      </c>
      <c r="H32" s="80"/>
    </row>
    <row r="33" spans="1:8" x14ac:dyDescent="0.25">
      <c r="A33" s="32"/>
      <c r="B33" s="33"/>
      <c r="C33" s="49">
        <v>32</v>
      </c>
      <c r="D33" s="23" t="s">
        <v>24</v>
      </c>
      <c r="E33" s="40">
        <v>0</v>
      </c>
      <c r="F33" s="40">
        <v>0</v>
      </c>
      <c r="G33" s="96">
        <f t="shared" si="1"/>
        <v>0</v>
      </c>
      <c r="H33" s="80"/>
    </row>
    <row r="34" spans="1:8" x14ac:dyDescent="0.25">
      <c r="A34" s="32"/>
      <c r="B34" s="33"/>
      <c r="C34" s="49" t="s">
        <v>54</v>
      </c>
      <c r="D34" s="23" t="s">
        <v>85</v>
      </c>
      <c r="E34" s="95">
        <f t="shared" ref="E34:F34" si="15">SUM(E35)</f>
        <v>0</v>
      </c>
      <c r="F34" s="95">
        <f t="shared" si="15"/>
        <v>0</v>
      </c>
      <c r="G34" s="95">
        <f t="shared" si="1"/>
        <v>0</v>
      </c>
      <c r="H34" s="80"/>
    </row>
    <row r="35" spans="1:8" x14ac:dyDescent="0.25">
      <c r="A35" s="32"/>
      <c r="B35" s="33"/>
      <c r="C35" s="49">
        <v>32</v>
      </c>
      <c r="D35" s="23" t="s">
        <v>24</v>
      </c>
      <c r="E35" s="97">
        <v>0</v>
      </c>
      <c r="F35" s="97">
        <v>0</v>
      </c>
      <c r="G35" s="96">
        <f t="shared" si="1"/>
        <v>0</v>
      </c>
      <c r="H35" s="80"/>
    </row>
    <row r="36" spans="1:8" x14ac:dyDescent="0.25">
      <c r="A36" s="32"/>
      <c r="B36" s="33"/>
      <c r="C36" s="49" t="s">
        <v>93</v>
      </c>
      <c r="D36" s="23" t="s">
        <v>123</v>
      </c>
      <c r="E36" s="95">
        <f t="shared" ref="E36:F36" si="16">SUM(E37)</f>
        <v>0</v>
      </c>
      <c r="F36" s="95">
        <f t="shared" si="16"/>
        <v>50490.74</v>
      </c>
      <c r="G36" s="95">
        <f t="shared" si="1"/>
        <v>50490.74</v>
      </c>
      <c r="H36" s="80"/>
    </row>
    <row r="37" spans="1:8" x14ac:dyDescent="0.25">
      <c r="A37" s="32"/>
      <c r="B37" s="33"/>
      <c r="C37" s="49">
        <v>32</v>
      </c>
      <c r="D37" s="23" t="s">
        <v>24</v>
      </c>
      <c r="E37" s="97">
        <v>0</v>
      </c>
      <c r="F37" s="97">
        <v>50490.74</v>
      </c>
      <c r="G37" s="96">
        <f t="shared" si="1"/>
        <v>50490.74</v>
      </c>
      <c r="H37" s="80"/>
    </row>
    <row r="38" spans="1:8" x14ac:dyDescent="0.25">
      <c r="A38" s="130" t="s">
        <v>59</v>
      </c>
      <c r="B38" s="131"/>
      <c r="C38" s="132"/>
      <c r="D38" s="31" t="s">
        <v>39</v>
      </c>
      <c r="E38" s="48">
        <f>SUM(E39+E41)</f>
        <v>40</v>
      </c>
      <c r="F38" s="48">
        <f t="shared" ref="F38" si="17">SUM(F39+F41)</f>
        <v>0</v>
      </c>
      <c r="G38" s="95">
        <f t="shared" si="1"/>
        <v>40</v>
      </c>
      <c r="H38" s="80">
        <f t="shared" si="2"/>
        <v>100</v>
      </c>
    </row>
    <row r="39" spans="1:8" x14ac:dyDescent="0.25">
      <c r="A39" s="32"/>
      <c r="B39" s="33"/>
      <c r="C39" s="49" t="s">
        <v>54</v>
      </c>
      <c r="D39" s="23" t="s">
        <v>85</v>
      </c>
      <c r="E39" s="48">
        <f>SUM(E40)</f>
        <v>20</v>
      </c>
      <c r="F39" s="48">
        <f t="shared" ref="F39" si="18">SUM(F40)</f>
        <v>0</v>
      </c>
      <c r="G39" s="95">
        <f t="shared" si="1"/>
        <v>20</v>
      </c>
      <c r="H39" s="80">
        <f t="shared" si="2"/>
        <v>100</v>
      </c>
    </row>
    <row r="40" spans="1:8" x14ac:dyDescent="0.25">
      <c r="A40" s="32"/>
      <c r="B40" s="33"/>
      <c r="C40" s="49">
        <v>34</v>
      </c>
      <c r="D40" s="23" t="s">
        <v>39</v>
      </c>
      <c r="E40" s="96">
        <v>20</v>
      </c>
      <c r="F40" s="96"/>
      <c r="G40" s="96">
        <f t="shared" si="1"/>
        <v>20</v>
      </c>
      <c r="H40" s="80">
        <f t="shared" si="2"/>
        <v>100</v>
      </c>
    </row>
    <row r="41" spans="1:8" x14ac:dyDescent="0.25">
      <c r="A41" s="32"/>
      <c r="B41" s="33"/>
      <c r="C41" s="49" t="s">
        <v>67</v>
      </c>
      <c r="D41" s="23" t="s">
        <v>64</v>
      </c>
      <c r="E41" s="40">
        <f>SUM(E42)</f>
        <v>20</v>
      </c>
      <c r="F41" s="40">
        <f t="shared" ref="F41" si="19">SUM(F42)</f>
        <v>0</v>
      </c>
      <c r="G41" s="95">
        <f t="shared" si="1"/>
        <v>20</v>
      </c>
      <c r="H41" s="80">
        <f t="shared" si="2"/>
        <v>100</v>
      </c>
    </row>
    <row r="42" spans="1:8" x14ac:dyDescent="0.25">
      <c r="A42" s="32"/>
      <c r="B42" s="33"/>
      <c r="C42" s="49">
        <v>34</v>
      </c>
      <c r="D42" s="23" t="s">
        <v>39</v>
      </c>
      <c r="E42" s="96">
        <v>20</v>
      </c>
      <c r="F42" s="96"/>
      <c r="G42" s="96">
        <f t="shared" si="1"/>
        <v>20</v>
      </c>
      <c r="H42" s="80">
        <f t="shared" si="2"/>
        <v>100</v>
      </c>
    </row>
    <row r="43" spans="1:8" x14ac:dyDescent="0.25">
      <c r="A43" s="130" t="s">
        <v>55</v>
      </c>
      <c r="B43" s="131"/>
      <c r="C43" s="132"/>
      <c r="D43" s="31" t="s">
        <v>56</v>
      </c>
      <c r="E43" s="95">
        <f t="shared" ref="E43:F43" si="20">SUM(E44+E46+E48+E50)</f>
        <v>445147.5</v>
      </c>
      <c r="F43" s="95">
        <f t="shared" si="20"/>
        <v>46502.5</v>
      </c>
      <c r="G43" s="95">
        <f t="shared" si="1"/>
        <v>491650</v>
      </c>
      <c r="H43" s="80">
        <f t="shared" si="2"/>
        <v>110.4465373836762</v>
      </c>
    </row>
    <row r="44" spans="1:8" x14ac:dyDescent="0.25">
      <c r="A44" s="30"/>
      <c r="B44" s="56"/>
      <c r="C44" s="49" t="s">
        <v>51</v>
      </c>
      <c r="D44" s="23" t="s">
        <v>154</v>
      </c>
      <c r="E44" s="48">
        <f>SUM(E45)</f>
        <v>382547.5</v>
      </c>
      <c r="F44" s="48">
        <f t="shared" ref="F44" si="21">SUM(F45)</f>
        <v>46502.5</v>
      </c>
      <c r="G44" s="95">
        <f t="shared" si="1"/>
        <v>429050</v>
      </c>
      <c r="H44" s="80">
        <f t="shared" si="2"/>
        <v>112.15600677040105</v>
      </c>
    </row>
    <row r="45" spans="1:8" x14ac:dyDescent="0.25">
      <c r="A45" s="30"/>
      <c r="B45" s="56"/>
      <c r="C45" s="49">
        <v>42</v>
      </c>
      <c r="D45" s="23" t="s">
        <v>57</v>
      </c>
      <c r="E45" s="40">
        <v>382547.5</v>
      </c>
      <c r="F45" s="40">
        <v>46502.5</v>
      </c>
      <c r="G45" s="96">
        <f t="shared" si="1"/>
        <v>429050</v>
      </c>
      <c r="H45" s="80">
        <f t="shared" si="2"/>
        <v>112.15600677040105</v>
      </c>
    </row>
    <row r="46" spans="1:8" x14ac:dyDescent="0.25">
      <c r="A46" s="30"/>
      <c r="B46" s="51"/>
      <c r="C46" s="49" t="s">
        <v>67</v>
      </c>
      <c r="D46" s="23" t="s">
        <v>64</v>
      </c>
      <c r="E46" s="95">
        <f t="shared" ref="E46:F46" si="22">SUM(E47)</f>
        <v>0</v>
      </c>
      <c r="F46" s="95">
        <f t="shared" si="22"/>
        <v>0</v>
      </c>
      <c r="G46" s="95">
        <f t="shared" si="1"/>
        <v>0</v>
      </c>
      <c r="H46" s="80"/>
    </row>
    <row r="47" spans="1:8" x14ac:dyDescent="0.25">
      <c r="A47" s="30"/>
      <c r="B47" s="50"/>
      <c r="C47" s="49">
        <v>42</v>
      </c>
      <c r="D47" s="23" t="s">
        <v>57</v>
      </c>
      <c r="E47" s="40">
        <v>0</v>
      </c>
      <c r="F47" s="40"/>
      <c r="G47" s="96">
        <f t="shared" si="1"/>
        <v>0</v>
      </c>
      <c r="H47" s="80"/>
    </row>
    <row r="48" spans="1:8" x14ac:dyDescent="0.25">
      <c r="A48" s="30"/>
      <c r="B48" s="50"/>
      <c r="C48" s="49" t="s">
        <v>51</v>
      </c>
      <c r="D48" s="23" t="s">
        <v>154</v>
      </c>
      <c r="E48" s="95">
        <f t="shared" ref="E48:F48" si="23">SUM(E49)</f>
        <v>62600</v>
      </c>
      <c r="F48" s="95">
        <f t="shared" si="23"/>
        <v>0</v>
      </c>
      <c r="G48" s="95">
        <f t="shared" si="1"/>
        <v>62600</v>
      </c>
      <c r="H48" s="80">
        <f t="shared" si="2"/>
        <v>100</v>
      </c>
    </row>
    <row r="49" spans="1:8" x14ac:dyDescent="0.25">
      <c r="A49" s="30"/>
      <c r="B49" s="50"/>
      <c r="C49" s="49">
        <v>45</v>
      </c>
      <c r="D49" s="23" t="s">
        <v>130</v>
      </c>
      <c r="E49" s="40">
        <v>62600</v>
      </c>
      <c r="F49" s="40">
        <v>0</v>
      </c>
      <c r="G49" s="96">
        <f t="shared" si="1"/>
        <v>62600</v>
      </c>
      <c r="H49" s="80">
        <f t="shared" si="2"/>
        <v>100</v>
      </c>
    </row>
    <row r="50" spans="1:8" x14ac:dyDescent="0.25">
      <c r="A50" s="30"/>
      <c r="B50" s="50"/>
      <c r="C50" s="49" t="s">
        <v>124</v>
      </c>
      <c r="D50" s="11" t="s">
        <v>125</v>
      </c>
      <c r="E50" s="95">
        <f t="shared" ref="E50:F50" si="24">SUM(E51)</f>
        <v>0</v>
      </c>
      <c r="F50" s="95">
        <f t="shared" si="24"/>
        <v>0</v>
      </c>
      <c r="G50" s="95">
        <f t="shared" si="1"/>
        <v>0</v>
      </c>
      <c r="H50" s="80"/>
    </row>
    <row r="51" spans="1:8" x14ac:dyDescent="0.25">
      <c r="A51" s="30"/>
      <c r="B51" s="50"/>
      <c r="C51" s="49">
        <v>42</v>
      </c>
      <c r="D51" s="23" t="s">
        <v>57</v>
      </c>
      <c r="E51" s="40">
        <v>0</v>
      </c>
      <c r="F51" s="40">
        <v>0</v>
      </c>
      <c r="G51" s="96">
        <f t="shared" si="1"/>
        <v>0</v>
      </c>
      <c r="H51" s="80"/>
    </row>
    <row r="52" spans="1:8" ht="14.45" customHeight="1" x14ac:dyDescent="0.25">
      <c r="A52" s="127" t="s">
        <v>52</v>
      </c>
      <c r="B52" s="128"/>
      <c r="C52" s="129"/>
      <c r="D52" s="31" t="s">
        <v>60</v>
      </c>
      <c r="E52" s="48">
        <f>SUM(E53)</f>
        <v>46352.5</v>
      </c>
      <c r="F52" s="48">
        <f t="shared" ref="F52" si="25">SUM(F53)</f>
        <v>3047.5</v>
      </c>
      <c r="G52" s="95">
        <f t="shared" si="1"/>
        <v>49400</v>
      </c>
      <c r="H52" s="80">
        <f t="shared" si="2"/>
        <v>106.57461841324631</v>
      </c>
    </row>
    <row r="53" spans="1:8" ht="14.25" customHeight="1" x14ac:dyDescent="0.25">
      <c r="A53" s="130" t="s">
        <v>61</v>
      </c>
      <c r="B53" s="131"/>
      <c r="C53" s="132"/>
      <c r="D53" s="31" t="s">
        <v>62</v>
      </c>
      <c r="E53" s="48">
        <f>SUM(E55:E56)</f>
        <v>46352.5</v>
      </c>
      <c r="F53" s="48">
        <f t="shared" ref="F53" si="26">SUM(F55:F56)</f>
        <v>3047.5</v>
      </c>
      <c r="G53" s="95">
        <f t="shared" si="1"/>
        <v>49400</v>
      </c>
      <c r="H53" s="80">
        <f t="shared" si="2"/>
        <v>106.57461841324631</v>
      </c>
    </row>
    <row r="54" spans="1:8" ht="15" customHeight="1" x14ac:dyDescent="0.25">
      <c r="A54" s="145" t="s">
        <v>51</v>
      </c>
      <c r="B54" s="146"/>
      <c r="C54" s="147"/>
      <c r="D54" s="23" t="s">
        <v>154</v>
      </c>
      <c r="E54" s="48">
        <f>SUM(E55:E56)</f>
        <v>46352.5</v>
      </c>
      <c r="F54" s="48">
        <f t="shared" ref="F54" si="27">SUM(F55:F56)</f>
        <v>3047.5</v>
      </c>
      <c r="G54" s="95">
        <f t="shared" si="1"/>
        <v>49400</v>
      </c>
      <c r="H54" s="80">
        <f t="shared" si="2"/>
        <v>106.57461841324631</v>
      </c>
    </row>
    <row r="55" spans="1:8" ht="15" customHeight="1" x14ac:dyDescent="0.25">
      <c r="A55" s="142">
        <v>31</v>
      </c>
      <c r="B55" s="143"/>
      <c r="C55" s="144"/>
      <c r="D55" s="23" t="s">
        <v>13</v>
      </c>
      <c r="E55" s="40">
        <v>44852.5</v>
      </c>
      <c r="F55" s="40">
        <v>2947.5</v>
      </c>
      <c r="G55" s="96">
        <f t="shared" si="1"/>
        <v>47800</v>
      </c>
      <c r="H55" s="80">
        <f t="shared" si="2"/>
        <v>106.5715400479349</v>
      </c>
    </row>
    <row r="56" spans="1:8" ht="15" customHeight="1" x14ac:dyDescent="0.25">
      <c r="A56" s="142">
        <v>32</v>
      </c>
      <c r="B56" s="143"/>
      <c r="C56" s="144"/>
      <c r="D56" s="23" t="s">
        <v>24</v>
      </c>
      <c r="E56" s="40">
        <v>1500</v>
      </c>
      <c r="F56" s="40">
        <v>100</v>
      </c>
      <c r="G56" s="96">
        <f t="shared" si="1"/>
        <v>1600</v>
      </c>
      <c r="H56" s="80">
        <f t="shared" si="2"/>
        <v>106.66666666666667</v>
      </c>
    </row>
  </sheetData>
  <mergeCells count="19">
    <mergeCell ref="A1:H1"/>
    <mergeCell ref="A56:C56"/>
    <mergeCell ref="A11:C11"/>
    <mergeCell ref="A43:C43"/>
    <mergeCell ref="A12:C12"/>
    <mergeCell ref="A55:C55"/>
    <mergeCell ref="A52:C52"/>
    <mergeCell ref="A53:C53"/>
    <mergeCell ref="A54:C54"/>
    <mergeCell ref="A7:C7"/>
    <mergeCell ref="A23:C23"/>
    <mergeCell ref="A24:C24"/>
    <mergeCell ref="A38:C38"/>
    <mergeCell ref="A3:G3"/>
    <mergeCell ref="A9:C9"/>
    <mergeCell ref="A10:C10"/>
    <mergeCell ref="A5:C5"/>
    <mergeCell ref="A8:C8"/>
    <mergeCell ref="A6:C6"/>
  </mergeCells>
  <pageMargins left="0.7" right="0.7" top="0.75" bottom="0.75" header="0.3" footer="0.3"/>
  <pageSetup paperSize="9" scale="5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SAŽETAK </vt:lpstr>
      <vt:lpstr> Račun prihoda i rashoda</vt:lpstr>
      <vt:lpstr>Prih.rash.prema izvorima financ</vt:lpstr>
      <vt:lpstr>Rashodi prema funkcijskoj k </vt:lpstr>
      <vt:lpstr>Račun financiranja</vt:lpstr>
      <vt:lpstr>POSEBNI DIO</vt:lpstr>
      <vt:lpstr>List2</vt:lpstr>
      <vt:lpstr>' Račun prihoda i rashoda'!Print_Area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2026-07-14T10:51:28Z</cp:lastPrinted>
  <dcterms:created xsi:type="dcterms:W3CDTF">2022-08-12T12:51:27Z</dcterms:created>
  <dcterms:modified xsi:type="dcterms:W3CDTF">2026-08-21T07:33:46Z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PRIMJER FP PRORAČUNSKOG KORISNIKA.xlsx</vt:lpwstr>
  </property>
</Properties>
</file>